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1315" windowHeight="12840" tabRatio="945" activeTab="0"/>
  </bookViews>
  <sheets>
    <sheet name="Punkte Gesamt" sheetId="1" r:id="rId1"/>
    <sheet name="AP Fahrzeug" sheetId="2" r:id="rId2"/>
    <sheet name="AP Fahrer" sheetId="3" r:id="rId3"/>
    <sheet name="JCR R1" sheetId="4" r:id="rId4"/>
    <sheet name="JCR R2" sheetId="5" r:id="rId5"/>
    <sheet name="Hock R1" sheetId="6" r:id="rId6"/>
    <sheet name="Hock R2" sheetId="7" r:id="rId7"/>
    <sheet name="XL NBRG1" sheetId="8" r:id="rId8"/>
    <sheet name="XL NBRG2" sheetId="9" r:id="rId9"/>
    <sheet name="XL NBRG3" sheetId="10" r:id="rId10"/>
    <sheet name="Spa R1" sheetId="11" r:id="rId11"/>
    <sheet name="Spa R2" sheetId="12" r:id="rId12"/>
    <sheet name="OGP R1" sheetId="13" r:id="rId13"/>
    <sheet name="OGP R2" sheetId="14" r:id="rId14"/>
    <sheet name="Zolder Q1" sheetId="15" r:id="rId15"/>
    <sheet name="Zolder Q2" sheetId="16" r:id="rId16"/>
    <sheet name="kombiniertes Q Zolder" sheetId="17" r:id="rId17"/>
    <sheet name="Zolder R2" sheetId="18" r:id="rId18"/>
    <sheet name="DMV R1" sheetId="19" r:id="rId19"/>
    <sheet name="DMV R2" sheetId="20" r:id="rId20"/>
  </sheets>
  <definedNames/>
  <calcPr fullCalcOnLoad="1"/>
</workbook>
</file>

<file path=xl/sharedStrings.xml><?xml version="1.0" encoding="utf-8"?>
<sst xmlns="http://schemas.openxmlformats.org/spreadsheetml/2006/main" count="793" uniqueCount="185">
  <si>
    <t>Pilz</t>
  </si>
  <si>
    <t>Axel</t>
  </si>
  <si>
    <t>Hochhold</t>
  </si>
  <si>
    <t>Dirk</t>
  </si>
  <si>
    <t>Schirra</t>
  </si>
  <si>
    <t>Jürgen</t>
  </si>
  <si>
    <t>Cocciarelli</t>
  </si>
  <si>
    <t>Leone</t>
  </si>
  <si>
    <t>Stolzer</t>
  </si>
  <si>
    <t>Friedhelm</t>
  </si>
  <si>
    <t>Hornung</t>
  </si>
  <si>
    <t>Daniel</t>
  </si>
  <si>
    <t>Haas</t>
  </si>
  <si>
    <t>Felix</t>
  </si>
  <si>
    <t>Peter</t>
  </si>
  <si>
    <t>Martin</t>
  </si>
  <si>
    <t>Böhm</t>
  </si>
  <si>
    <t>Volker</t>
  </si>
  <si>
    <t xml:space="preserve">Hoffmann </t>
  </si>
  <si>
    <t>Walter</t>
  </si>
  <si>
    <t>Schmitz</t>
  </si>
  <si>
    <t>Warken</t>
  </si>
  <si>
    <t>Thomas</t>
  </si>
  <si>
    <t>Olsen</t>
  </si>
  <si>
    <t>Christian</t>
  </si>
  <si>
    <t>Tom</t>
  </si>
  <si>
    <t>Sihorsch</t>
  </si>
  <si>
    <t>Jochem</t>
  </si>
  <si>
    <t>Ringstrom</t>
  </si>
  <si>
    <t>Michael</t>
  </si>
  <si>
    <t>Becker</t>
  </si>
  <si>
    <t>Scho</t>
  </si>
  <si>
    <t>Stefan</t>
  </si>
  <si>
    <t>Lünsmann</t>
  </si>
  <si>
    <t>Gerd</t>
  </si>
  <si>
    <t>West</t>
  </si>
  <si>
    <t>Marcus</t>
  </si>
  <si>
    <t>Künster</t>
  </si>
  <si>
    <t>Falk</t>
  </si>
  <si>
    <t>Hübel</t>
  </si>
  <si>
    <t>Bernhard</t>
  </si>
  <si>
    <t>Hörter</t>
  </si>
  <si>
    <t>Meyer</t>
  </si>
  <si>
    <t>Bernardo</t>
  </si>
  <si>
    <t>Günter</t>
  </si>
  <si>
    <t>Metzger</t>
  </si>
  <si>
    <t>Burghard</t>
  </si>
  <si>
    <t>Roberto</t>
  </si>
  <si>
    <t>Hess</t>
  </si>
  <si>
    <t>Helmut</t>
  </si>
  <si>
    <t>Krämer</t>
  </si>
  <si>
    <t>Behn</t>
  </si>
  <si>
    <t>Rudolf</t>
  </si>
  <si>
    <t>Grassinger</t>
  </si>
  <si>
    <t>Mulder</t>
  </si>
  <si>
    <t>Roel</t>
  </si>
  <si>
    <t>Meyerdirks</t>
  </si>
  <si>
    <t>Gero</t>
  </si>
  <si>
    <t>Schmeyer</t>
  </si>
  <si>
    <t>Harald</t>
  </si>
  <si>
    <t>Burmester</t>
  </si>
  <si>
    <t>Jens</t>
  </si>
  <si>
    <t>Overmann</t>
  </si>
  <si>
    <t>Kevin</t>
  </si>
  <si>
    <t xml:space="preserve">Becker </t>
  </si>
  <si>
    <t>Spa Youngtimer Festival</t>
  </si>
  <si>
    <t>Alterspunkte Auto</t>
  </si>
  <si>
    <t>Alterspunkte Fahrer</t>
  </si>
  <si>
    <t>Quali1</t>
  </si>
  <si>
    <t>Quali2</t>
  </si>
  <si>
    <t>R1</t>
  </si>
  <si>
    <t>R2</t>
  </si>
  <si>
    <t>P R1</t>
  </si>
  <si>
    <t>P R2</t>
  </si>
  <si>
    <t>Ralt RT4</t>
  </si>
  <si>
    <t>Name</t>
  </si>
  <si>
    <t>Vorname</t>
  </si>
  <si>
    <t>Fahrzeug</t>
  </si>
  <si>
    <t>Baujahr</t>
  </si>
  <si>
    <t>Klassengrenze</t>
  </si>
  <si>
    <t>Differenz</t>
  </si>
  <si>
    <t>Punkte</t>
  </si>
  <si>
    <t xml:space="preserve">Ralt RT4 </t>
  </si>
  <si>
    <t>Chevron B43</t>
  </si>
  <si>
    <t>Ralt RT3</t>
  </si>
  <si>
    <t>March 793</t>
  </si>
  <si>
    <t>Ralt RT1</t>
  </si>
  <si>
    <t>Martini MK39</t>
  </si>
  <si>
    <t>March 753</t>
  </si>
  <si>
    <t>March 819</t>
  </si>
  <si>
    <t>Ralt RT 1 / 3</t>
  </si>
  <si>
    <t>GRD 374</t>
  </si>
  <si>
    <t>March 783</t>
  </si>
  <si>
    <t>Reynard SF86</t>
  </si>
  <si>
    <t>Delta T79</t>
  </si>
  <si>
    <t>Dulon MP26</t>
  </si>
  <si>
    <t>Van Diemen RF82</t>
  </si>
  <si>
    <t>Swift DB3</t>
  </si>
  <si>
    <t>Reynard SF88</t>
  </si>
  <si>
    <t>Reynard SF84</t>
  </si>
  <si>
    <t>GRD F373</t>
  </si>
  <si>
    <t>Lola T644E</t>
  </si>
  <si>
    <t>PRS RH02</t>
  </si>
  <si>
    <t>Tiga SC81</t>
  </si>
  <si>
    <t>Lola T492</t>
  </si>
  <si>
    <t>Swift DB2</t>
  </si>
  <si>
    <t>Swift SB2</t>
  </si>
  <si>
    <t>Royale RP37</t>
  </si>
  <si>
    <t>Lola T590</t>
  </si>
  <si>
    <t>Geb Datum</t>
  </si>
  <si>
    <t>Gesamtalter</t>
  </si>
  <si>
    <t>Starter</t>
  </si>
  <si>
    <t>Durchschnittsalter</t>
  </si>
  <si>
    <t xml:space="preserve">Gerundet </t>
  </si>
  <si>
    <t>Jahre</t>
  </si>
  <si>
    <t>GO1</t>
  </si>
  <si>
    <t>GO2</t>
  </si>
  <si>
    <t>GO3</t>
  </si>
  <si>
    <t>GO5</t>
  </si>
  <si>
    <t>GO6</t>
  </si>
  <si>
    <t>Overman</t>
  </si>
  <si>
    <t>Ringström</t>
  </si>
  <si>
    <t>Hoffmann</t>
  </si>
  <si>
    <t>GO4</t>
  </si>
  <si>
    <t>B. Meyer</t>
  </si>
  <si>
    <t>Nikolaj</t>
  </si>
  <si>
    <t>Madsen</t>
  </si>
  <si>
    <t>Stig</t>
  </si>
  <si>
    <t>Bjerring</t>
  </si>
  <si>
    <t>Elio</t>
  </si>
  <si>
    <t>Hardy</t>
  </si>
  <si>
    <t>Preis der StadtStuttgart</t>
  </si>
  <si>
    <t>Jim Clark Revival</t>
  </si>
  <si>
    <t>Motorsport XL Nürburgring</t>
  </si>
  <si>
    <t>Oldtimer Grand Prix</t>
  </si>
  <si>
    <t>Motorsport XL Zolder</t>
  </si>
  <si>
    <t>DMV Weekend Hockenheim</t>
  </si>
  <si>
    <t>Valerio</t>
  </si>
  <si>
    <t>Langfermann</t>
  </si>
  <si>
    <t>Heinrich</t>
  </si>
  <si>
    <t>Alter zum 1.4.2017</t>
  </si>
  <si>
    <t>Björring</t>
  </si>
  <si>
    <t>Lange</t>
  </si>
  <si>
    <t>Heinz</t>
  </si>
  <si>
    <t>Fischer</t>
  </si>
  <si>
    <t>Werner</t>
  </si>
  <si>
    <t>Frenz</t>
  </si>
  <si>
    <t>Rönz</t>
  </si>
  <si>
    <t>Dennis</t>
  </si>
  <si>
    <t>Tönnes</t>
  </si>
  <si>
    <t>Dallara F386</t>
  </si>
  <si>
    <t>Dallara F387</t>
  </si>
  <si>
    <t>Reynard SF87</t>
  </si>
  <si>
    <t>Schiesser F43</t>
  </si>
  <si>
    <t>March 713</t>
  </si>
  <si>
    <t xml:space="preserve">Hardy </t>
  </si>
  <si>
    <t>Brothers</t>
  </si>
  <si>
    <t>Shrike P15</t>
  </si>
  <si>
    <t>Tiga SC85</t>
  </si>
  <si>
    <t>J. Meyer</t>
  </si>
  <si>
    <t>B Meyer</t>
  </si>
  <si>
    <t>E Cocciarelli</t>
  </si>
  <si>
    <t>Rich Colin</t>
  </si>
  <si>
    <t>Rudi</t>
  </si>
  <si>
    <t>nicht geweretet</t>
  </si>
  <si>
    <t>nicht gewertet</t>
  </si>
  <si>
    <t>Hoffman</t>
  </si>
  <si>
    <t>Scherle</t>
  </si>
  <si>
    <t>Rich</t>
  </si>
  <si>
    <t>Meyer B</t>
  </si>
  <si>
    <t>Kahnt</t>
  </si>
  <si>
    <t>T. Olsen</t>
  </si>
  <si>
    <t>c. Olsen</t>
  </si>
  <si>
    <t>Colin</t>
  </si>
  <si>
    <t>C. Olsen</t>
  </si>
  <si>
    <t>T.Olsen</t>
  </si>
  <si>
    <t>R. Cocciarelli</t>
  </si>
  <si>
    <t>J.Meyer</t>
  </si>
  <si>
    <t>B.Meyer</t>
  </si>
  <si>
    <t>Thönnes</t>
  </si>
  <si>
    <t>Bruckner</t>
  </si>
  <si>
    <t>HRA Punktetabelle 2017</t>
  </si>
  <si>
    <t>Brabham Martini</t>
  </si>
  <si>
    <t>Meyerdierks</t>
  </si>
  <si>
    <t>Metger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</si>
</sst>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  <numFmt numFmtId="169" formatCode="0.0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textRotation="90"/>
    </xf>
    <xf numFmtId="0" fontId="0" fillId="0" borderId="2" xfId="0" applyBorder="1" applyAlignment="1">
      <alignment textRotation="90"/>
    </xf>
    <xf numFmtId="0" fontId="0" fillId="0" borderId="3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3" borderId="11" xfId="0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8" xfId="0" applyBorder="1" applyAlignment="1">
      <alignment textRotation="90"/>
    </xf>
    <xf numFmtId="0" fontId="0" fillId="0" borderId="9" xfId="0" applyBorder="1" applyAlignment="1">
      <alignment textRotation="9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2" borderId="13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1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14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19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3" xfId="0" applyBorder="1" applyAlignment="1">
      <alignment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2" xfId="0" applyNumberFormat="1" applyBorder="1" applyAlignment="1">
      <alignment/>
    </xf>
    <xf numFmtId="0" fontId="0" fillId="2" borderId="21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Alignment="1">
      <alignment/>
    </xf>
    <xf numFmtId="0" fontId="0" fillId="3" borderId="10" xfId="0" applyFill="1" applyBorder="1" applyAlignment="1">
      <alignment horizontal="left"/>
    </xf>
    <xf numFmtId="14" fontId="0" fillId="3" borderId="0" xfId="0" applyNumberForma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left"/>
    </xf>
    <xf numFmtId="0" fontId="0" fillId="0" borderId="22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2" fontId="0" fillId="0" borderId="3" xfId="0" applyNumberFormat="1" applyFill="1" applyBorder="1" applyAlignment="1">
      <alignment/>
    </xf>
    <xf numFmtId="1" fontId="0" fillId="0" borderId="6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2" borderId="5" xfId="0" applyFill="1" applyBorder="1" applyAlignment="1">
      <alignment/>
    </xf>
    <xf numFmtId="1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  <xf numFmtId="1" fontId="0" fillId="2" borderId="6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8" xfId="0" applyFill="1" applyBorder="1" applyAlignment="1">
      <alignment/>
    </xf>
    <xf numFmtId="1" fontId="0" fillId="2" borderId="8" xfId="0" applyNumberFormat="1" applyFill="1" applyBorder="1" applyAlignment="1">
      <alignment/>
    </xf>
    <xf numFmtId="1" fontId="0" fillId="0" borderId="8" xfId="0" applyNumberFormat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4" xfId="0" applyFill="1" applyBorder="1" applyAlignment="1">
      <alignment/>
    </xf>
    <xf numFmtId="2" fontId="0" fillId="0" borderId="8" xfId="0" applyNumberFormat="1" applyFill="1" applyBorder="1" applyAlignment="1">
      <alignment/>
    </xf>
    <xf numFmtId="2" fontId="0" fillId="0" borderId="9" xfId="0" applyNumberFormat="1" applyFill="1" applyBorder="1" applyAlignment="1">
      <alignment/>
    </xf>
    <xf numFmtId="0" fontId="0" fillId="2" borderId="12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6" xfId="0" applyFill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7" xfId="0" applyNumberFormat="1" applyFill="1" applyBorder="1" applyAlignment="1">
      <alignment/>
    </xf>
    <xf numFmtId="0" fontId="0" fillId="0" borderId="7" xfId="0" applyFill="1" applyBorder="1" applyAlignment="1">
      <alignment/>
    </xf>
    <xf numFmtId="1" fontId="0" fillId="0" borderId="8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1" fontId="0" fillId="0" borderId="14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2" borderId="14" xfId="0" applyNumberFormat="1" applyFill="1" applyBorder="1" applyAlignment="1">
      <alignment/>
    </xf>
    <xf numFmtId="1" fontId="0" fillId="2" borderId="12" xfId="0" applyNumberFormat="1" applyFill="1" applyBorder="1" applyAlignment="1">
      <alignment/>
    </xf>
    <xf numFmtId="1" fontId="0" fillId="2" borderId="15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2" borderId="14" xfId="0" applyFill="1" applyBorder="1" applyAlignment="1">
      <alignment horizontal="left"/>
    </xf>
    <xf numFmtId="0" fontId="0" fillId="2" borderId="12" xfId="0" applyFont="1" applyFill="1" applyBorder="1" applyAlignment="1">
      <alignment/>
    </xf>
    <xf numFmtId="0" fontId="0" fillId="2" borderId="12" xfId="0" applyFill="1" applyBorder="1" applyAlignment="1">
      <alignment horizontal="left"/>
    </xf>
    <xf numFmtId="0" fontId="0" fillId="2" borderId="20" xfId="0" applyFont="1" applyFill="1" applyBorder="1" applyAlignment="1">
      <alignment/>
    </xf>
    <xf numFmtId="0" fontId="0" fillId="2" borderId="15" xfId="0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26" xfId="0" applyFont="1" applyFill="1" applyBorder="1" applyAlignment="1">
      <alignment horizontal="left"/>
    </xf>
    <xf numFmtId="0" fontId="0" fillId="2" borderId="28" xfId="0" applyFont="1" applyFill="1" applyBorder="1" applyAlignment="1">
      <alignment horizontal="left"/>
    </xf>
    <xf numFmtId="2" fontId="0" fillId="3" borderId="0" xfId="0" applyNumberFormat="1" applyFill="1" applyAlignment="1">
      <alignment/>
    </xf>
    <xf numFmtId="0" fontId="0" fillId="3" borderId="0" xfId="0" applyFill="1" applyAlignment="1">
      <alignment horizontal="left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0" xfId="0" applyNumberFormat="1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J109"/>
  <sheetViews>
    <sheetView tabSelected="1" workbookViewId="0" topLeftCell="G13">
      <selection activeCell="BI20" sqref="BI20"/>
    </sheetView>
  </sheetViews>
  <sheetFormatPr defaultColWidth="11.421875" defaultRowHeight="12.75"/>
  <cols>
    <col min="1" max="1" width="0.71875" style="0" hidden="1" customWidth="1"/>
    <col min="2" max="2" width="11.00390625" style="0" customWidth="1"/>
    <col min="3" max="3" width="9.140625" style="0" customWidth="1"/>
    <col min="4" max="4" width="4.00390625" style="0" customWidth="1"/>
    <col min="5" max="5" width="4.28125" style="0" customWidth="1"/>
    <col min="6" max="6" width="3.28125" style="0" customWidth="1"/>
    <col min="7" max="9" width="3.00390625" style="0" customWidth="1"/>
    <col min="10" max="11" width="5.28125" style="0" customWidth="1"/>
    <col min="12" max="13" width="3.8515625" style="0" customWidth="1"/>
    <col min="14" max="14" width="3.57421875" style="0" customWidth="1"/>
    <col min="15" max="15" width="3.421875" style="0" customWidth="1"/>
    <col min="16" max="16" width="3.7109375" style="0" customWidth="1"/>
    <col min="17" max="17" width="3.140625" style="0" customWidth="1"/>
    <col min="18" max="18" width="5.140625" style="0" customWidth="1"/>
    <col min="19" max="19" width="5.421875" style="0" customWidth="1"/>
    <col min="20" max="20" width="3.7109375" style="0" customWidth="1"/>
    <col min="21" max="21" width="3.57421875" style="0" hidden="1" customWidth="1"/>
    <col min="22" max="22" width="3.7109375" style="0" customWidth="1"/>
    <col min="23" max="23" width="3.140625" style="0" customWidth="1"/>
    <col min="24" max="24" width="4.00390625" style="0" customWidth="1"/>
    <col min="25" max="26" width="3.421875" style="0" customWidth="1"/>
    <col min="27" max="27" width="4.8515625" style="0" customWidth="1"/>
    <col min="28" max="28" width="5.00390625" style="0" customWidth="1"/>
    <col min="29" max="29" width="3.8515625" style="0" customWidth="1"/>
    <col min="30" max="30" width="4.140625" style="0" customWidth="1"/>
    <col min="31" max="31" width="3.421875" style="0" customWidth="1"/>
    <col min="32" max="32" width="3.57421875" style="0" customWidth="1"/>
    <col min="33" max="34" width="2.8515625" style="0" customWidth="1"/>
    <col min="35" max="35" width="4.7109375" style="0" customWidth="1"/>
    <col min="36" max="36" width="5.7109375" style="0" customWidth="1"/>
    <col min="37" max="37" width="3.8515625" style="0" customWidth="1"/>
    <col min="38" max="38" width="4.28125" style="0" customWidth="1"/>
    <col min="39" max="39" width="3.421875" style="0" customWidth="1"/>
    <col min="40" max="40" width="4.140625" style="0" customWidth="1"/>
    <col min="41" max="42" width="3.57421875" style="0" customWidth="1"/>
    <col min="43" max="44" width="5.421875" style="0" customWidth="1"/>
    <col min="45" max="45" width="4.140625" style="0" customWidth="1"/>
    <col min="46" max="46" width="4.57421875" style="0" customWidth="1"/>
    <col min="47" max="47" width="3.7109375" style="0" customWidth="1"/>
    <col min="48" max="48" width="3.421875" style="0" customWidth="1"/>
    <col min="49" max="49" width="3.57421875" style="0" customWidth="1"/>
    <col min="50" max="50" width="3.140625" style="0" customWidth="1"/>
    <col min="51" max="51" width="5.00390625" style="0" customWidth="1"/>
    <col min="52" max="52" width="4.28125" style="0" customWidth="1"/>
    <col min="53" max="53" width="4.140625" style="0" customWidth="1"/>
    <col min="54" max="54" width="4.28125" style="0" customWidth="1"/>
    <col min="55" max="55" width="3.421875" style="0" customWidth="1"/>
    <col min="56" max="56" width="3.57421875" style="0" customWidth="1"/>
    <col min="57" max="58" width="3.421875" style="0" customWidth="1"/>
    <col min="59" max="59" width="4.8515625" style="0" customWidth="1"/>
    <col min="60" max="60" width="4.7109375" style="0" customWidth="1"/>
    <col min="61" max="61" width="6.8515625" style="0" customWidth="1"/>
    <col min="62" max="62" width="6.28125" style="0" customWidth="1"/>
  </cols>
  <sheetData>
    <row r="1" ht="13.5" thickBot="1"/>
    <row r="2" spans="2:62" ht="12.75">
      <c r="B2" s="21" t="s">
        <v>181</v>
      </c>
      <c r="C2" s="22"/>
      <c r="D2" s="154" t="s">
        <v>132</v>
      </c>
      <c r="E2" s="155"/>
      <c r="F2" s="155"/>
      <c r="G2" s="155"/>
      <c r="H2" s="155"/>
      <c r="I2" s="155"/>
      <c r="J2" s="155"/>
      <c r="K2" s="156"/>
      <c r="L2" s="157" t="s">
        <v>131</v>
      </c>
      <c r="M2" s="155"/>
      <c r="N2" s="155"/>
      <c r="O2" s="155"/>
      <c r="P2" s="155"/>
      <c r="Q2" s="155"/>
      <c r="R2" s="155"/>
      <c r="S2" s="158"/>
      <c r="T2" s="151" t="s">
        <v>133</v>
      </c>
      <c r="U2" s="152"/>
      <c r="V2" s="152"/>
      <c r="W2" s="152"/>
      <c r="X2" s="152"/>
      <c r="Y2" s="152"/>
      <c r="Z2" s="152"/>
      <c r="AA2" s="152"/>
      <c r="AB2" s="153"/>
      <c r="AC2" s="159" t="s">
        <v>65</v>
      </c>
      <c r="AD2" s="152"/>
      <c r="AE2" s="152"/>
      <c r="AF2" s="152"/>
      <c r="AG2" s="152"/>
      <c r="AH2" s="152"/>
      <c r="AI2" s="152"/>
      <c r="AJ2" s="160"/>
      <c r="AK2" s="151" t="s">
        <v>134</v>
      </c>
      <c r="AL2" s="152"/>
      <c r="AM2" s="152"/>
      <c r="AN2" s="152"/>
      <c r="AO2" s="152"/>
      <c r="AP2" s="152"/>
      <c r="AQ2" s="152"/>
      <c r="AR2" s="153"/>
      <c r="AS2" s="151" t="s">
        <v>135</v>
      </c>
      <c r="AT2" s="152"/>
      <c r="AU2" s="152"/>
      <c r="AV2" s="152"/>
      <c r="AW2" s="152"/>
      <c r="AX2" s="152"/>
      <c r="AY2" s="152"/>
      <c r="AZ2" s="153"/>
      <c r="BA2" s="151" t="s">
        <v>136</v>
      </c>
      <c r="BB2" s="152"/>
      <c r="BC2" s="152"/>
      <c r="BD2" s="152"/>
      <c r="BE2" s="152"/>
      <c r="BF2" s="152"/>
      <c r="BG2" s="152"/>
      <c r="BH2" s="153"/>
      <c r="BJ2" s="86"/>
    </row>
    <row r="3" spans="2:62" ht="92.25" thickBot="1">
      <c r="B3" s="65"/>
      <c r="C3" s="70"/>
      <c r="D3" s="8" t="s">
        <v>66</v>
      </c>
      <c r="E3" s="7" t="s">
        <v>67</v>
      </c>
      <c r="F3" s="7" t="s">
        <v>68</v>
      </c>
      <c r="G3" s="7" t="s">
        <v>69</v>
      </c>
      <c r="H3" s="7" t="s">
        <v>70</v>
      </c>
      <c r="I3" s="7" t="s">
        <v>71</v>
      </c>
      <c r="J3" s="7" t="s">
        <v>72</v>
      </c>
      <c r="K3" s="9" t="s">
        <v>73</v>
      </c>
      <c r="L3" s="25" t="s">
        <v>66</v>
      </c>
      <c r="M3" s="19" t="s">
        <v>67</v>
      </c>
      <c r="N3" s="19" t="s">
        <v>68</v>
      </c>
      <c r="O3" s="19" t="s">
        <v>69</v>
      </c>
      <c r="P3" s="19" t="s">
        <v>70</v>
      </c>
      <c r="Q3" s="19" t="s">
        <v>71</v>
      </c>
      <c r="R3" s="19" t="s">
        <v>72</v>
      </c>
      <c r="S3" s="26" t="s">
        <v>73</v>
      </c>
      <c r="T3" s="10" t="s">
        <v>66</v>
      </c>
      <c r="U3" s="19" t="s">
        <v>67</v>
      </c>
      <c r="V3" s="19" t="s">
        <v>67</v>
      </c>
      <c r="W3" s="19" t="s">
        <v>68</v>
      </c>
      <c r="X3" s="19" t="s">
        <v>69</v>
      </c>
      <c r="Y3" s="19" t="s">
        <v>70</v>
      </c>
      <c r="Z3" s="19" t="s">
        <v>71</v>
      </c>
      <c r="AA3" s="19" t="s">
        <v>72</v>
      </c>
      <c r="AB3" s="20" t="s">
        <v>73</v>
      </c>
      <c r="AC3" s="25" t="s">
        <v>66</v>
      </c>
      <c r="AD3" s="19" t="s">
        <v>67</v>
      </c>
      <c r="AE3" s="19" t="s">
        <v>68</v>
      </c>
      <c r="AF3" s="19" t="s">
        <v>69</v>
      </c>
      <c r="AG3" s="19" t="s">
        <v>70</v>
      </c>
      <c r="AH3" s="19" t="s">
        <v>71</v>
      </c>
      <c r="AI3" s="19" t="s">
        <v>72</v>
      </c>
      <c r="AJ3" s="26" t="s">
        <v>73</v>
      </c>
      <c r="AK3" s="10" t="s">
        <v>66</v>
      </c>
      <c r="AL3" s="19" t="s">
        <v>67</v>
      </c>
      <c r="AM3" s="19" t="s">
        <v>68</v>
      </c>
      <c r="AN3" s="19" t="s">
        <v>69</v>
      </c>
      <c r="AO3" s="19" t="s">
        <v>70</v>
      </c>
      <c r="AP3" s="19" t="s">
        <v>71</v>
      </c>
      <c r="AQ3" s="19" t="s">
        <v>72</v>
      </c>
      <c r="AR3" s="20" t="s">
        <v>73</v>
      </c>
      <c r="AS3" s="10" t="s">
        <v>66</v>
      </c>
      <c r="AT3" s="19" t="s">
        <v>67</v>
      </c>
      <c r="AU3" s="19" t="s">
        <v>68</v>
      </c>
      <c r="AV3" s="19" t="s">
        <v>69</v>
      </c>
      <c r="AW3" s="19" t="s">
        <v>70</v>
      </c>
      <c r="AX3" s="19" t="s">
        <v>71</v>
      </c>
      <c r="AY3" s="19" t="s">
        <v>72</v>
      </c>
      <c r="AZ3" s="20" t="s">
        <v>73</v>
      </c>
      <c r="BA3" s="10" t="s">
        <v>66</v>
      </c>
      <c r="BB3" s="19" t="s">
        <v>67</v>
      </c>
      <c r="BC3" s="19" t="s">
        <v>68</v>
      </c>
      <c r="BD3" s="19" t="s">
        <v>69</v>
      </c>
      <c r="BE3" s="19" t="s">
        <v>70</v>
      </c>
      <c r="BF3" s="19" t="s">
        <v>71</v>
      </c>
      <c r="BG3" s="19" t="s">
        <v>72</v>
      </c>
      <c r="BH3" s="20" t="s">
        <v>73</v>
      </c>
      <c r="BJ3" s="86"/>
    </row>
    <row r="4" spans="2:62" ht="12.75">
      <c r="B4" s="31" t="s">
        <v>0</v>
      </c>
      <c r="C4" s="32" t="s">
        <v>1</v>
      </c>
      <c r="D4" s="27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55">
        <v>0</v>
      </c>
      <c r="K4" s="13">
        <v>0</v>
      </c>
      <c r="L4" s="27">
        <f>'AP Fahrzeug'!H3</f>
        <v>0.1</v>
      </c>
      <c r="M4" s="12">
        <f>'AP Fahrer'!G3</f>
        <v>1.7000000000000002</v>
      </c>
      <c r="N4" s="12">
        <v>1</v>
      </c>
      <c r="O4" s="12">
        <v>1</v>
      </c>
      <c r="P4" s="12">
        <v>1</v>
      </c>
      <c r="Q4" s="12">
        <v>1</v>
      </c>
      <c r="R4" s="55">
        <f>'Hock R1'!D7</f>
        <v>6</v>
      </c>
      <c r="S4" s="13">
        <f>'Hock R2'!D6</f>
        <v>1</v>
      </c>
      <c r="T4" s="27">
        <v>0.3</v>
      </c>
      <c r="U4" s="12"/>
      <c r="V4" s="12">
        <f>M4</f>
        <v>1.7000000000000002</v>
      </c>
      <c r="W4" s="12">
        <v>1</v>
      </c>
      <c r="X4" s="12">
        <v>1</v>
      </c>
      <c r="Y4" s="12">
        <v>1</v>
      </c>
      <c r="Z4" s="12">
        <v>1</v>
      </c>
      <c r="AA4" s="12">
        <f>'XL NBRG2'!D8</f>
        <v>1</v>
      </c>
      <c r="AB4" s="22">
        <f>'XL NBRG3'!D7</f>
        <v>1</v>
      </c>
      <c r="AC4" s="21">
        <v>0</v>
      </c>
      <c r="AD4" s="12">
        <v>0</v>
      </c>
      <c r="AE4" s="12">
        <v>0</v>
      </c>
      <c r="AF4" s="12">
        <v>0</v>
      </c>
      <c r="AG4" s="12">
        <v>0</v>
      </c>
      <c r="AH4" s="12">
        <v>0</v>
      </c>
      <c r="AI4" s="12">
        <v>0</v>
      </c>
      <c r="AJ4" s="13">
        <v>0</v>
      </c>
      <c r="AK4" s="27">
        <v>0</v>
      </c>
      <c r="AL4" s="12">
        <v>0</v>
      </c>
      <c r="AM4" s="12">
        <v>0</v>
      </c>
      <c r="AN4" s="12">
        <v>0</v>
      </c>
      <c r="AO4" s="12">
        <v>0</v>
      </c>
      <c r="AP4" s="12">
        <v>0</v>
      </c>
      <c r="AQ4" s="12">
        <v>0</v>
      </c>
      <c r="AR4" s="22">
        <v>0</v>
      </c>
      <c r="AS4" s="21">
        <v>0</v>
      </c>
      <c r="AT4" s="12">
        <v>0</v>
      </c>
      <c r="AU4" s="12">
        <v>0</v>
      </c>
      <c r="AV4" s="12">
        <v>0</v>
      </c>
      <c r="AW4" s="12">
        <v>0</v>
      </c>
      <c r="AX4" s="12">
        <v>0</v>
      </c>
      <c r="AY4" s="12">
        <v>0</v>
      </c>
      <c r="AZ4" s="13">
        <v>0</v>
      </c>
      <c r="BA4" s="21">
        <f>'AP Fahrzeug'!H4</f>
        <v>0.4</v>
      </c>
      <c r="BB4" s="12">
        <v>1.7</v>
      </c>
      <c r="BC4" s="12">
        <v>1</v>
      </c>
      <c r="BD4" s="12">
        <v>1</v>
      </c>
      <c r="BE4" s="12">
        <v>1</v>
      </c>
      <c r="BF4" s="12">
        <v>1</v>
      </c>
      <c r="BG4" s="12">
        <v>1</v>
      </c>
      <c r="BH4" s="13">
        <v>1</v>
      </c>
      <c r="BI4" s="53">
        <f>SUM(D4:BH4)</f>
        <v>28.9</v>
      </c>
      <c r="BJ4" s="86"/>
    </row>
    <row r="5" spans="2:62" ht="12.75">
      <c r="B5" s="39" t="s">
        <v>122</v>
      </c>
      <c r="C5" s="40" t="s">
        <v>19</v>
      </c>
      <c r="D5" s="80">
        <v>0</v>
      </c>
      <c r="E5" s="78">
        <v>0</v>
      </c>
      <c r="F5" s="78">
        <v>0</v>
      </c>
      <c r="G5" s="78">
        <v>0</v>
      </c>
      <c r="H5" s="78">
        <v>0</v>
      </c>
      <c r="I5" s="78">
        <v>0</v>
      </c>
      <c r="J5" s="82">
        <v>0</v>
      </c>
      <c r="K5" s="79">
        <v>0</v>
      </c>
      <c r="L5" s="80">
        <v>0.2</v>
      </c>
      <c r="M5" s="78">
        <f>'AP Fahrer'!G11</f>
        <v>0.9</v>
      </c>
      <c r="N5" s="78">
        <v>1</v>
      </c>
      <c r="O5" s="78">
        <v>1</v>
      </c>
      <c r="P5" s="78">
        <v>1</v>
      </c>
      <c r="Q5" s="78">
        <v>1</v>
      </c>
      <c r="R5" s="82">
        <f>'Hock R1'!D6</f>
        <v>8.5</v>
      </c>
      <c r="S5" s="79">
        <f>'Hock R2'!D5</f>
        <v>6</v>
      </c>
      <c r="T5" s="80">
        <v>0.2</v>
      </c>
      <c r="U5" s="78"/>
      <c r="V5" s="78">
        <v>0.9</v>
      </c>
      <c r="W5" s="78">
        <v>1</v>
      </c>
      <c r="X5" s="78">
        <v>1</v>
      </c>
      <c r="Y5" s="78">
        <v>1</v>
      </c>
      <c r="Z5" s="78">
        <v>1</v>
      </c>
      <c r="AA5" s="78">
        <f>'XL NBRG2'!D6</f>
        <v>6</v>
      </c>
      <c r="AB5" s="81">
        <f>'XL NBRG3'!D5</f>
        <v>6</v>
      </c>
      <c r="AC5" s="77">
        <v>0.2</v>
      </c>
      <c r="AD5" s="78">
        <v>0.9</v>
      </c>
      <c r="AE5" s="78">
        <v>1</v>
      </c>
      <c r="AF5" s="78">
        <v>1</v>
      </c>
      <c r="AG5" s="78">
        <v>1</v>
      </c>
      <c r="AH5" s="78">
        <v>1</v>
      </c>
      <c r="AI5" s="78">
        <v>6</v>
      </c>
      <c r="AJ5" s="79">
        <v>6</v>
      </c>
      <c r="AK5" s="80">
        <v>0</v>
      </c>
      <c r="AL5" s="78">
        <v>0</v>
      </c>
      <c r="AM5" s="78">
        <v>0</v>
      </c>
      <c r="AN5" s="78">
        <v>0</v>
      </c>
      <c r="AO5" s="78">
        <v>0</v>
      </c>
      <c r="AP5" s="78">
        <v>0</v>
      </c>
      <c r="AQ5" s="78">
        <v>0</v>
      </c>
      <c r="AR5" s="81">
        <v>0</v>
      </c>
      <c r="AS5" s="77">
        <v>0</v>
      </c>
      <c r="AT5" s="78">
        <v>0</v>
      </c>
      <c r="AU5" s="78">
        <v>0</v>
      </c>
      <c r="AV5" s="78">
        <v>0</v>
      </c>
      <c r="AW5" s="78">
        <v>0</v>
      </c>
      <c r="AX5" s="78">
        <v>0</v>
      </c>
      <c r="AY5" s="78">
        <v>0</v>
      </c>
      <c r="AZ5" s="79">
        <v>0</v>
      </c>
      <c r="BA5" s="77">
        <v>0</v>
      </c>
      <c r="BB5" s="78">
        <v>0</v>
      </c>
      <c r="BC5" s="78">
        <v>0</v>
      </c>
      <c r="BD5" s="78">
        <v>0</v>
      </c>
      <c r="BE5" s="78">
        <v>0</v>
      </c>
      <c r="BF5" s="78">
        <v>0</v>
      </c>
      <c r="BG5" s="78">
        <v>0</v>
      </c>
      <c r="BH5" s="79">
        <v>0</v>
      </c>
      <c r="BI5" s="53">
        <f aca="true" t="shared" si="0" ref="BI5:BI58">SUM(D5:BH5)</f>
        <v>53.800000000000004</v>
      </c>
      <c r="BJ5" s="86"/>
    </row>
    <row r="6" spans="2:62" ht="12.75">
      <c r="B6" s="39" t="s">
        <v>142</v>
      </c>
      <c r="C6" s="40" t="s">
        <v>143</v>
      </c>
      <c r="D6" s="80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82">
        <v>0</v>
      </c>
      <c r="K6" s="79">
        <v>0</v>
      </c>
      <c r="L6" s="80">
        <f>'AP Fahrzeug'!H6</f>
        <v>0</v>
      </c>
      <c r="M6" s="78">
        <f>'AP Fahrer'!G4</f>
        <v>1.5</v>
      </c>
      <c r="N6" s="78">
        <v>1</v>
      </c>
      <c r="O6" s="78">
        <v>1</v>
      </c>
      <c r="P6" s="78">
        <v>1</v>
      </c>
      <c r="Q6" s="78">
        <v>0</v>
      </c>
      <c r="R6" s="82">
        <f>'Hock R1'!D8</f>
        <v>3.5</v>
      </c>
      <c r="S6" s="79">
        <v>0</v>
      </c>
      <c r="T6" s="80">
        <v>0</v>
      </c>
      <c r="U6" s="78"/>
      <c r="V6" s="78">
        <v>0</v>
      </c>
      <c r="W6" s="78">
        <v>0</v>
      </c>
      <c r="X6" s="78">
        <v>0</v>
      </c>
      <c r="Y6" s="78">
        <v>0</v>
      </c>
      <c r="Z6" s="78">
        <v>0</v>
      </c>
      <c r="AA6" s="78">
        <v>0</v>
      </c>
      <c r="AB6" s="81">
        <v>0</v>
      </c>
      <c r="AC6" s="77">
        <v>0</v>
      </c>
      <c r="AD6" s="78">
        <v>1.5</v>
      </c>
      <c r="AE6" s="78">
        <v>1</v>
      </c>
      <c r="AF6" s="78">
        <v>1</v>
      </c>
      <c r="AG6" s="78">
        <v>1</v>
      </c>
      <c r="AH6" s="78">
        <v>1</v>
      </c>
      <c r="AI6" s="78">
        <v>1</v>
      </c>
      <c r="AJ6" s="79">
        <v>1</v>
      </c>
      <c r="AK6" s="80">
        <v>0</v>
      </c>
      <c r="AL6" s="78">
        <v>0</v>
      </c>
      <c r="AM6" s="78">
        <v>0</v>
      </c>
      <c r="AN6" s="78">
        <v>0</v>
      </c>
      <c r="AO6" s="78">
        <v>0</v>
      </c>
      <c r="AP6" s="78">
        <v>0</v>
      </c>
      <c r="AQ6" s="78">
        <v>0</v>
      </c>
      <c r="AR6" s="81">
        <v>0</v>
      </c>
      <c r="AS6" s="77">
        <v>0</v>
      </c>
      <c r="AT6" s="78">
        <v>0</v>
      </c>
      <c r="AU6" s="78">
        <v>0</v>
      </c>
      <c r="AV6" s="78">
        <v>0</v>
      </c>
      <c r="AW6" s="78">
        <v>0</v>
      </c>
      <c r="AX6" s="78">
        <v>0</v>
      </c>
      <c r="AY6" s="78">
        <v>0</v>
      </c>
      <c r="AZ6" s="79">
        <v>0</v>
      </c>
      <c r="BA6" s="77">
        <v>0</v>
      </c>
      <c r="BB6" s="78">
        <v>1.5</v>
      </c>
      <c r="BC6" s="78">
        <v>1</v>
      </c>
      <c r="BD6" s="78">
        <v>1</v>
      </c>
      <c r="BE6" s="78">
        <v>1</v>
      </c>
      <c r="BF6" s="78">
        <v>1</v>
      </c>
      <c r="BG6" s="78">
        <v>6</v>
      </c>
      <c r="BH6" s="79">
        <v>6</v>
      </c>
      <c r="BI6" s="53">
        <f t="shared" si="0"/>
        <v>33</v>
      </c>
      <c r="BJ6" s="86"/>
    </row>
    <row r="7" spans="2:62" ht="13.5" thickBot="1">
      <c r="B7" s="33" t="s">
        <v>2</v>
      </c>
      <c r="C7" s="34" t="s">
        <v>3</v>
      </c>
      <c r="D7" s="28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5">
        <v>0</v>
      </c>
      <c r="L7" s="28">
        <f>'AP Fahrzeug'!H7</f>
        <v>0</v>
      </c>
      <c r="M7" s="14">
        <f>'AP Fahrer'!G5</f>
        <v>0</v>
      </c>
      <c r="N7" s="14">
        <v>1</v>
      </c>
      <c r="O7" s="14">
        <v>1</v>
      </c>
      <c r="P7" s="14">
        <v>1</v>
      </c>
      <c r="Q7" s="14">
        <v>0</v>
      </c>
      <c r="R7" s="14">
        <v>0</v>
      </c>
      <c r="S7" s="15">
        <v>0</v>
      </c>
      <c r="T7" s="28">
        <v>0</v>
      </c>
      <c r="U7" s="14"/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24">
        <v>0</v>
      </c>
      <c r="AC7" s="23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5">
        <v>0</v>
      </c>
      <c r="AK7" s="28">
        <v>0</v>
      </c>
      <c r="AL7" s="14">
        <v>0</v>
      </c>
      <c r="AM7" s="14">
        <v>0</v>
      </c>
      <c r="AN7" s="14">
        <v>0</v>
      </c>
      <c r="AO7" s="14">
        <v>0</v>
      </c>
      <c r="AP7" s="14">
        <v>0</v>
      </c>
      <c r="AQ7" s="14">
        <v>0</v>
      </c>
      <c r="AR7" s="24">
        <v>0</v>
      </c>
      <c r="AS7" s="23">
        <v>0</v>
      </c>
      <c r="AT7" s="14">
        <v>0</v>
      </c>
      <c r="AU7" s="14">
        <v>0</v>
      </c>
      <c r="AV7" s="14">
        <v>0</v>
      </c>
      <c r="AW7" s="14">
        <v>0</v>
      </c>
      <c r="AX7" s="14">
        <v>0</v>
      </c>
      <c r="AY7" s="14">
        <v>0</v>
      </c>
      <c r="AZ7" s="15">
        <v>0</v>
      </c>
      <c r="BA7" s="23">
        <v>0</v>
      </c>
      <c r="BB7" s="14">
        <v>0</v>
      </c>
      <c r="BC7" s="14">
        <v>0</v>
      </c>
      <c r="BD7" s="14">
        <v>0</v>
      </c>
      <c r="BE7" s="14">
        <v>0</v>
      </c>
      <c r="BF7" s="14">
        <v>0</v>
      </c>
      <c r="BG7" s="14">
        <v>0</v>
      </c>
      <c r="BH7" s="15">
        <v>0</v>
      </c>
      <c r="BI7" s="53">
        <f t="shared" si="0"/>
        <v>3</v>
      </c>
      <c r="BJ7" s="86"/>
    </row>
    <row r="8" spans="2:62" ht="13.5" thickBot="1">
      <c r="B8" s="4"/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53"/>
      <c r="BJ8" s="86"/>
    </row>
    <row r="9" spans="2:62" ht="12.75">
      <c r="B9" s="31" t="s">
        <v>4</v>
      </c>
      <c r="C9" s="140" t="s">
        <v>5</v>
      </c>
      <c r="D9" s="21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55">
        <v>0</v>
      </c>
      <c r="K9" s="22">
        <v>0</v>
      </c>
      <c r="L9" s="21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55">
        <v>0</v>
      </c>
      <c r="S9" s="59">
        <v>0</v>
      </c>
      <c r="T9" s="27">
        <v>0</v>
      </c>
      <c r="U9" s="12"/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55">
        <v>0</v>
      </c>
      <c r="AB9" s="59">
        <v>0</v>
      </c>
      <c r="AC9" s="27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22">
        <v>0</v>
      </c>
      <c r="AK9" s="21">
        <f>'AP Fahrzeug'!H9</f>
        <v>0.6000000000000001</v>
      </c>
      <c r="AL9" s="12">
        <f>'AP Fahrer'!G7</f>
        <v>0.30000000000000004</v>
      </c>
      <c r="AM9" s="12">
        <v>1</v>
      </c>
      <c r="AN9" s="12">
        <v>1</v>
      </c>
      <c r="AO9" s="12">
        <v>1</v>
      </c>
      <c r="AP9" s="12">
        <v>1</v>
      </c>
      <c r="AQ9" s="55">
        <f>'OGP R1'!D14</f>
        <v>0</v>
      </c>
      <c r="AR9" s="62">
        <f>'OGP R2'!D15</f>
        <v>0</v>
      </c>
      <c r="AS9" s="21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3">
        <v>0</v>
      </c>
      <c r="BA9" s="27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3">
        <v>0</v>
      </c>
      <c r="BI9" s="53">
        <f t="shared" si="0"/>
        <v>4.9</v>
      </c>
      <c r="BJ9" s="86"/>
    </row>
    <row r="10" spans="2:62" ht="12.75">
      <c r="B10" s="35" t="s">
        <v>10</v>
      </c>
      <c r="C10" s="141" t="s">
        <v>11</v>
      </c>
      <c r="D10" s="30">
        <f>'AP Fahrzeug'!H10</f>
        <v>0.4</v>
      </c>
      <c r="E10" s="11">
        <f>'AP Fahrer'!G8</f>
        <v>0</v>
      </c>
      <c r="F10" s="11">
        <v>1</v>
      </c>
      <c r="G10" s="11">
        <v>1</v>
      </c>
      <c r="H10" s="11">
        <v>1</v>
      </c>
      <c r="I10" s="11">
        <v>1</v>
      </c>
      <c r="J10" s="54">
        <f>'JCR R1'!D13</f>
        <v>0</v>
      </c>
      <c r="K10" s="63">
        <f>'JCR R2'!D14</f>
        <v>0</v>
      </c>
      <c r="L10" s="30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54">
        <v>0</v>
      </c>
      <c r="S10" s="57">
        <v>0</v>
      </c>
      <c r="T10" s="29">
        <v>0.4</v>
      </c>
      <c r="U10" s="11"/>
      <c r="V10" s="11">
        <v>0</v>
      </c>
      <c r="W10" s="11">
        <v>1</v>
      </c>
      <c r="X10" s="11">
        <v>1</v>
      </c>
      <c r="Y10" s="11">
        <v>1</v>
      </c>
      <c r="Z10" s="11">
        <v>1</v>
      </c>
      <c r="AA10" s="54">
        <f>'XL NBRG2'!D14</f>
        <v>5</v>
      </c>
      <c r="AB10" s="57">
        <f>'XL NBRG3'!D14</f>
        <v>2.6666666666666665</v>
      </c>
      <c r="AC10" s="29">
        <v>0.4</v>
      </c>
      <c r="AD10" s="11">
        <v>0</v>
      </c>
      <c r="AE10" s="11">
        <v>0</v>
      </c>
      <c r="AF10" s="11">
        <v>0</v>
      </c>
      <c r="AG10" s="11">
        <v>1</v>
      </c>
      <c r="AH10" s="11">
        <v>1</v>
      </c>
      <c r="AI10" s="54">
        <f>'Spa R1'!D17</f>
        <v>3.2222222222222223</v>
      </c>
      <c r="AJ10" s="63">
        <f>'Spa R2'!E17</f>
        <v>1</v>
      </c>
      <c r="AK10" s="30">
        <f>AC10</f>
        <v>0.4</v>
      </c>
      <c r="AL10" s="11">
        <v>0</v>
      </c>
      <c r="AM10" s="11">
        <v>1</v>
      </c>
      <c r="AN10" s="11">
        <v>1</v>
      </c>
      <c r="AO10" s="11">
        <v>0</v>
      </c>
      <c r="AP10" s="11">
        <v>0</v>
      </c>
      <c r="AQ10" s="54">
        <v>0</v>
      </c>
      <c r="AR10" s="63">
        <v>0</v>
      </c>
      <c r="AS10" s="30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6">
        <v>0</v>
      </c>
      <c r="BA10" s="29">
        <v>0.4</v>
      </c>
      <c r="BB10" s="11">
        <v>0</v>
      </c>
      <c r="BC10" s="11">
        <v>1</v>
      </c>
      <c r="BD10" s="11">
        <v>1</v>
      </c>
      <c r="BE10" s="11">
        <v>1</v>
      </c>
      <c r="BF10" s="11">
        <v>1</v>
      </c>
      <c r="BG10" s="54">
        <f>'DMV R1'!D15</f>
        <v>1</v>
      </c>
      <c r="BH10" s="57">
        <f>'DMV R2'!D10</f>
        <v>7.25</v>
      </c>
      <c r="BI10" s="53">
        <f t="shared" si="0"/>
        <v>38.138888888888886</v>
      </c>
      <c r="BJ10" s="86"/>
    </row>
    <row r="11" spans="2:62" ht="12.75">
      <c r="B11" s="37" t="s">
        <v>12</v>
      </c>
      <c r="C11" s="115" t="s">
        <v>13</v>
      </c>
      <c r="D11" s="30">
        <f>'AP Fahrer'!G9</f>
        <v>0.30000000000000004</v>
      </c>
      <c r="E11" s="11">
        <f>'AP Fahrer'!G9</f>
        <v>0.30000000000000004</v>
      </c>
      <c r="F11" s="11">
        <v>1</v>
      </c>
      <c r="G11" s="11">
        <v>1</v>
      </c>
      <c r="H11" s="11">
        <v>1</v>
      </c>
      <c r="I11" s="11">
        <v>1</v>
      </c>
      <c r="J11" s="54">
        <f>'JCR R1'!D15</f>
        <v>0</v>
      </c>
      <c r="K11" s="63">
        <f>'JCR R2'!D9</f>
        <v>6.454545454545454</v>
      </c>
      <c r="L11" s="30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54">
        <v>0</v>
      </c>
      <c r="S11" s="57">
        <v>0</v>
      </c>
      <c r="T11" s="29">
        <v>0</v>
      </c>
      <c r="U11" s="11"/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54">
        <v>0</v>
      </c>
      <c r="AB11" s="57">
        <v>0</v>
      </c>
      <c r="AC11" s="29">
        <v>0.3</v>
      </c>
      <c r="AD11" s="11">
        <v>0.3</v>
      </c>
      <c r="AE11" s="11">
        <v>1</v>
      </c>
      <c r="AF11" s="11">
        <v>1</v>
      </c>
      <c r="AG11" s="11">
        <v>1</v>
      </c>
      <c r="AH11" s="11">
        <v>1</v>
      </c>
      <c r="AI11" s="11">
        <v>2</v>
      </c>
      <c r="AJ11" s="18">
        <v>2</v>
      </c>
      <c r="AK11" s="30">
        <f>AC11</f>
        <v>0.3</v>
      </c>
      <c r="AL11" s="11">
        <f>'AP Fahrer'!G9</f>
        <v>0.30000000000000004</v>
      </c>
      <c r="AM11" s="11">
        <v>1</v>
      </c>
      <c r="AN11" s="11">
        <v>1</v>
      </c>
      <c r="AO11" s="11">
        <v>1</v>
      </c>
      <c r="AP11" s="11">
        <v>1</v>
      </c>
      <c r="AQ11" s="54">
        <f>'OGP R1'!D8</f>
        <v>7.666666666666666</v>
      </c>
      <c r="AR11" s="63">
        <f>'OGP R2'!D10</f>
        <v>5.545454545454545</v>
      </c>
      <c r="AS11" s="30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6">
        <v>0</v>
      </c>
      <c r="BA11" s="29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6">
        <v>0</v>
      </c>
      <c r="BI11" s="53">
        <f t="shared" si="0"/>
        <v>37.46666666666667</v>
      </c>
      <c r="BJ11" s="86"/>
    </row>
    <row r="12" spans="2:62" ht="12.75">
      <c r="B12" s="37" t="s">
        <v>16</v>
      </c>
      <c r="C12" s="115" t="s">
        <v>17</v>
      </c>
      <c r="D12" s="30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54">
        <v>0</v>
      </c>
      <c r="K12" s="63">
        <v>0</v>
      </c>
      <c r="L12" s="30">
        <f>'AP Fahrzeug'!H12</f>
        <v>0.4</v>
      </c>
      <c r="M12" s="11">
        <v>0</v>
      </c>
      <c r="N12" s="11">
        <v>1</v>
      </c>
      <c r="O12" s="11">
        <v>1</v>
      </c>
      <c r="P12" s="11">
        <v>1</v>
      </c>
      <c r="Q12" s="11">
        <v>1</v>
      </c>
      <c r="R12" s="54">
        <f>'Hock R1'!D13</f>
        <v>1</v>
      </c>
      <c r="S12" s="57">
        <f>'Hock R2'!D9</f>
        <v>6</v>
      </c>
      <c r="T12" s="29">
        <v>0.4</v>
      </c>
      <c r="U12" s="11"/>
      <c r="V12" s="11">
        <v>0</v>
      </c>
      <c r="W12" s="11">
        <v>1</v>
      </c>
      <c r="X12" s="11">
        <v>1</v>
      </c>
      <c r="Y12" s="11">
        <v>1</v>
      </c>
      <c r="Z12" s="11">
        <v>1</v>
      </c>
      <c r="AA12" s="54">
        <f>'XL NBRG2'!D16</f>
        <v>1</v>
      </c>
      <c r="AB12" s="57">
        <f>'XL NBRG3'!D13</f>
        <v>4.333333333333333</v>
      </c>
      <c r="AC12" s="29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54">
        <v>0</v>
      </c>
      <c r="AJ12" s="63">
        <v>0</v>
      </c>
      <c r="AK12" s="30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8">
        <v>0</v>
      </c>
      <c r="AS12" s="30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6">
        <v>0</v>
      </c>
      <c r="BA12" s="29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6">
        <v>0</v>
      </c>
      <c r="BI12" s="53">
        <f t="shared" si="0"/>
        <v>21.133333333333333</v>
      </c>
      <c r="BJ12" s="86"/>
    </row>
    <row r="13" spans="2:62" ht="12.75">
      <c r="B13" s="39" t="s">
        <v>18</v>
      </c>
      <c r="C13" s="142" t="s">
        <v>19</v>
      </c>
      <c r="D13" s="30">
        <f>'AP Fahrzeug'!H13</f>
        <v>0.8</v>
      </c>
      <c r="E13" s="11">
        <f>'AP Fahrer'!G11</f>
        <v>0.9</v>
      </c>
      <c r="F13" s="11">
        <v>1</v>
      </c>
      <c r="G13" s="11">
        <v>1</v>
      </c>
      <c r="H13" s="11">
        <v>1</v>
      </c>
      <c r="I13" s="11">
        <v>0</v>
      </c>
      <c r="J13" s="54">
        <f>'JCR R1'!D8</f>
        <v>7.923076923076923</v>
      </c>
      <c r="K13" s="18">
        <v>0</v>
      </c>
      <c r="L13" s="30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54">
        <v>0</v>
      </c>
      <c r="S13" s="57">
        <v>0</v>
      </c>
      <c r="T13" s="29">
        <v>0</v>
      </c>
      <c r="U13" s="11"/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54">
        <v>0</v>
      </c>
      <c r="AB13" s="57">
        <v>0</v>
      </c>
      <c r="AC13" s="29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8">
        <v>0</v>
      </c>
      <c r="AK13" s="30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8">
        <v>0</v>
      </c>
      <c r="AS13" s="30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6">
        <v>0</v>
      </c>
      <c r="BA13" s="29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6">
        <v>0</v>
      </c>
      <c r="BI13" s="53">
        <f t="shared" si="0"/>
        <v>12.623076923076923</v>
      </c>
      <c r="BJ13" s="86"/>
    </row>
    <row r="14" spans="2:62" ht="12.75">
      <c r="B14" s="39" t="s">
        <v>20</v>
      </c>
      <c r="C14" s="142" t="s">
        <v>14</v>
      </c>
      <c r="D14" s="30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8">
        <v>0</v>
      </c>
      <c r="L14" s="30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54">
        <v>0</v>
      </c>
      <c r="S14" s="57">
        <v>0</v>
      </c>
      <c r="T14" s="29">
        <v>0</v>
      </c>
      <c r="U14" s="11"/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54">
        <v>0</v>
      </c>
      <c r="AB14" s="57">
        <v>0</v>
      </c>
      <c r="AC14" s="29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8">
        <v>0</v>
      </c>
      <c r="AK14" s="30">
        <v>0.4</v>
      </c>
      <c r="AL14" s="11">
        <v>0</v>
      </c>
      <c r="AM14" s="11">
        <v>1</v>
      </c>
      <c r="AN14" s="11">
        <v>1</v>
      </c>
      <c r="AO14" s="11">
        <v>1</v>
      </c>
      <c r="AP14" s="11">
        <v>1</v>
      </c>
      <c r="AQ14" s="54">
        <v>0</v>
      </c>
      <c r="AR14" s="63">
        <v>0</v>
      </c>
      <c r="AS14" s="30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6">
        <v>0</v>
      </c>
      <c r="BA14" s="29">
        <v>0.4</v>
      </c>
      <c r="BB14" s="11">
        <v>0</v>
      </c>
      <c r="BC14" s="11">
        <v>1</v>
      </c>
      <c r="BD14" s="11">
        <v>1</v>
      </c>
      <c r="BE14" s="11">
        <v>1</v>
      </c>
      <c r="BF14" s="11">
        <v>1</v>
      </c>
      <c r="BG14" s="54">
        <f>'DMV R1'!D12</f>
        <v>4.75</v>
      </c>
      <c r="BH14" s="57">
        <f>'DMV R2'!D12</f>
        <v>4.75</v>
      </c>
      <c r="BI14" s="53">
        <f t="shared" si="0"/>
        <v>18.3</v>
      </c>
      <c r="BJ14" s="86"/>
    </row>
    <row r="15" spans="2:62" ht="12.75">
      <c r="B15" s="39" t="s">
        <v>21</v>
      </c>
      <c r="C15" s="142" t="s">
        <v>22</v>
      </c>
      <c r="D15" s="30">
        <f>'AP Fahrzeug'!H15</f>
        <v>0.4</v>
      </c>
      <c r="E15" s="11">
        <f>'AP Fahrer'!G13</f>
        <v>0</v>
      </c>
      <c r="F15" s="11">
        <v>1</v>
      </c>
      <c r="G15" s="11">
        <v>1</v>
      </c>
      <c r="H15" s="11">
        <v>1</v>
      </c>
      <c r="I15" s="11">
        <v>1</v>
      </c>
      <c r="J15" s="54">
        <f>'JCR R1'!D5</f>
        <v>10.230769230769232</v>
      </c>
      <c r="K15" s="63">
        <f>'JCR R2'!D5</f>
        <v>10.09090909090909</v>
      </c>
      <c r="L15" s="30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54">
        <v>0</v>
      </c>
      <c r="S15" s="57">
        <v>0</v>
      </c>
      <c r="T15" s="29">
        <v>0.4</v>
      </c>
      <c r="U15" s="11"/>
      <c r="V15" s="11">
        <v>0</v>
      </c>
      <c r="W15" s="11">
        <v>1</v>
      </c>
      <c r="X15" s="11">
        <v>1</v>
      </c>
      <c r="Y15" s="11">
        <v>1</v>
      </c>
      <c r="Z15" s="11">
        <v>1</v>
      </c>
      <c r="AA15" s="54">
        <f>'XL NBRG2'!D12</f>
        <v>9</v>
      </c>
      <c r="AB15" s="57">
        <f>'XL NBRG3'!D10</f>
        <v>9.333333333333334</v>
      </c>
      <c r="AC15" s="29">
        <v>0.4</v>
      </c>
      <c r="AD15" s="11">
        <v>0</v>
      </c>
      <c r="AE15" s="11">
        <v>1</v>
      </c>
      <c r="AF15" s="11">
        <v>1</v>
      </c>
      <c r="AG15" s="11">
        <v>1</v>
      </c>
      <c r="AH15" s="11">
        <v>1</v>
      </c>
      <c r="AI15" s="54">
        <f>'Spa R1'!D12</f>
        <v>8.777777777777779</v>
      </c>
      <c r="AJ15" s="18">
        <f>'Spa R2'!E13</f>
        <v>6</v>
      </c>
      <c r="AK15" s="30">
        <v>0.4</v>
      </c>
      <c r="AL15" s="11">
        <v>0</v>
      </c>
      <c r="AM15" s="11">
        <v>1</v>
      </c>
      <c r="AN15" s="11">
        <v>1</v>
      </c>
      <c r="AO15" s="11">
        <v>1</v>
      </c>
      <c r="AP15" s="11">
        <v>1</v>
      </c>
      <c r="AQ15" s="54">
        <f>'OGP R1'!D6</f>
        <v>9.333333333333334</v>
      </c>
      <c r="AR15" s="63">
        <v>0</v>
      </c>
      <c r="AS15" s="30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6">
        <v>0</v>
      </c>
      <c r="BA15" s="29">
        <v>0.4</v>
      </c>
      <c r="BB15" s="11">
        <v>0</v>
      </c>
      <c r="BC15" s="11">
        <v>1</v>
      </c>
      <c r="BD15" s="11">
        <v>1</v>
      </c>
      <c r="BE15" s="11">
        <v>1</v>
      </c>
      <c r="BF15" s="11">
        <v>1</v>
      </c>
      <c r="BG15" s="54">
        <f>'DMV R1'!D8</f>
        <v>9.75</v>
      </c>
      <c r="BH15" s="57">
        <f>'DMV R2'!D8</f>
        <v>9.75</v>
      </c>
      <c r="BI15" s="149">
        <f t="shared" si="0"/>
        <v>104.26612276612276</v>
      </c>
      <c r="BJ15" s="150">
        <v>3</v>
      </c>
    </row>
    <row r="16" spans="2:62" ht="12.75">
      <c r="B16" s="39" t="s">
        <v>23</v>
      </c>
      <c r="C16" s="142" t="s">
        <v>24</v>
      </c>
      <c r="D16" s="30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8">
        <v>0</v>
      </c>
      <c r="L16" s="30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54">
        <v>0</v>
      </c>
      <c r="S16" s="57">
        <v>0</v>
      </c>
      <c r="T16" s="29">
        <v>0.4</v>
      </c>
      <c r="U16" s="11"/>
      <c r="V16" s="11">
        <v>0</v>
      </c>
      <c r="W16" s="11">
        <v>1</v>
      </c>
      <c r="X16" s="11">
        <v>1</v>
      </c>
      <c r="Y16" s="11">
        <v>1</v>
      </c>
      <c r="Z16" s="11">
        <v>1</v>
      </c>
      <c r="AA16" s="54">
        <v>0</v>
      </c>
      <c r="AB16" s="57">
        <f>'XL NBRG3'!D15</f>
        <v>1</v>
      </c>
      <c r="AC16" s="29">
        <v>0.4</v>
      </c>
      <c r="AD16" s="11">
        <v>0</v>
      </c>
      <c r="AE16" s="11">
        <v>1</v>
      </c>
      <c r="AF16" s="11">
        <v>0</v>
      </c>
      <c r="AG16" s="11">
        <v>1</v>
      </c>
      <c r="AH16" s="11">
        <v>0</v>
      </c>
      <c r="AI16" s="54">
        <v>0</v>
      </c>
      <c r="AJ16" s="63">
        <v>0</v>
      </c>
      <c r="AK16" s="30">
        <v>0.4</v>
      </c>
      <c r="AL16" s="11">
        <v>0</v>
      </c>
      <c r="AM16" s="11">
        <v>1</v>
      </c>
      <c r="AN16" s="11">
        <v>1</v>
      </c>
      <c r="AO16" s="11">
        <v>1</v>
      </c>
      <c r="AP16" s="11">
        <v>1</v>
      </c>
      <c r="AQ16" s="54">
        <f>'OGP R1'!D5</f>
        <v>10.166666666666666</v>
      </c>
      <c r="AR16" s="63">
        <f>'OGP R2'!D5</f>
        <v>10.09090909090909</v>
      </c>
      <c r="AS16" s="30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6">
        <v>0</v>
      </c>
      <c r="BA16" s="29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54">
        <v>0</v>
      </c>
      <c r="BH16" s="57">
        <v>0</v>
      </c>
      <c r="BI16" s="53">
        <f t="shared" si="0"/>
        <v>32.45757575757575</v>
      </c>
      <c r="BJ16" s="86"/>
    </row>
    <row r="17" spans="2:62" ht="12.75">
      <c r="B17" s="37" t="s">
        <v>23</v>
      </c>
      <c r="C17" s="115" t="s">
        <v>25</v>
      </c>
      <c r="D17" s="30">
        <v>0.4</v>
      </c>
      <c r="E17" s="11">
        <f>'AP Fahrer'!G15</f>
        <v>0</v>
      </c>
      <c r="F17" s="11">
        <v>1</v>
      </c>
      <c r="G17" s="11">
        <v>1</v>
      </c>
      <c r="H17" s="11">
        <v>1</v>
      </c>
      <c r="I17" s="11">
        <v>1</v>
      </c>
      <c r="J17" s="54">
        <f>'JCR R1'!D16</f>
        <v>0</v>
      </c>
      <c r="K17" s="63">
        <f>'JCR R2'!D8</f>
        <v>7.363636363636363</v>
      </c>
      <c r="L17" s="30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54">
        <v>0</v>
      </c>
      <c r="S17" s="57">
        <v>0</v>
      </c>
      <c r="T17" s="29">
        <v>0.4</v>
      </c>
      <c r="U17" s="11"/>
      <c r="V17" s="11">
        <v>0</v>
      </c>
      <c r="W17" s="11">
        <v>1</v>
      </c>
      <c r="X17" s="11">
        <v>1</v>
      </c>
      <c r="Y17" s="11">
        <v>1</v>
      </c>
      <c r="Z17" s="11">
        <v>1</v>
      </c>
      <c r="AA17" s="54">
        <f>'XL NBRG2'!D15</f>
        <v>3</v>
      </c>
      <c r="AB17" s="57">
        <f>'XL NBRG3'!D12</f>
        <v>6</v>
      </c>
      <c r="AC17" s="29">
        <v>0.4</v>
      </c>
      <c r="AD17" s="11">
        <v>0</v>
      </c>
      <c r="AE17" s="11">
        <v>1</v>
      </c>
      <c r="AF17" s="11">
        <v>1</v>
      </c>
      <c r="AG17" s="11">
        <v>1</v>
      </c>
      <c r="AH17" s="11">
        <v>1</v>
      </c>
      <c r="AI17" s="54">
        <f>'Spa R1'!D15</f>
        <v>5.444444444444445</v>
      </c>
      <c r="AJ17" s="63">
        <f>'Spa R2'!E15</f>
        <v>3.5</v>
      </c>
      <c r="AK17" s="30">
        <v>0.4</v>
      </c>
      <c r="AL17" s="11">
        <v>0</v>
      </c>
      <c r="AM17" s="11">
        <v>1</v>
      </c>
      <c r="AN17" s="11">
        <v>1</v>
      </c>
      <c r="AO17" s="11">
        <v>1</v>
      </c>
      <c r="AP17" s="11">
        <v>1</v>
      </c>
      <c r="AQ17" s="54">
        <f>'OGP R1'!D15</f>
        <v>0</v>
      </c>
      <c r="AR17" s="63">
        <f>'OGP R2'!D9</f>
        <v>6.454545454545454</v>
      </c>
      <c r="AS17" s="30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6">
        <v>0</v>
      </c>
      <c r="BA17" s="29">
        <v>0.4</v>
      </c>
      <c r="BB17" s="11">
        <v>0</v>
      </c>
      <c r="BC17" s="11">
        <v>1</v>
      </c>
      <c r="BD17" s="11">
        <v>1</v>
      </c>
      <c r="BE17" s="11">
        <v>1</v>
      </c>
      <c r="BF17" s="11">
        <v>1</v>
      </c>
      <c r="BG17" s="54">
        <f>'DMV R1'!D11</f>
        <v>6</v>
      </c>
      <c r="BH17" s="57">
        <f>'DMV R2'!D11</f>
        <v>6</v>
      </c>
      <c r="BI17" s="149">
        <f t="shared" si="0"/>
        <v>65.76262626262626</v>
      </c>
      <c r="BJ17" s="150">
        <v>9</v>
      </c>
    </row>
    <row r="18" spans="2:62" ht="12.75">
      <c r="B18" s="39" t="s">
        <v>26</v>
      </c>
      <c r="C18" s="142" t="s">
        <v>27</v>
      </c>
      <c r="D18" s="30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8">
        <v>0</v>
      </c>
      <c r="L18" s="30">
        <f>'AP Fahrzeug'!H18</f>
        <v>0.4</v>
      </c>
      <c r="M18" s="11">
        <v>0</v>
      </c>
      <c r="N18" s="11">
        <v>1</v>
      </c>
      <c r="O18" s="11">
        <v>1</v>
      </c>
      <c r="P18" s="11">
        <v>0</v>
      </c>
      <c r="Q18" s="11">
        <v>0</v>
      </c>
      <c r="R18" s="11">
        <v>0</v>
      </c>
      <c r="S18" s="16">
        <v>0</v>
      </c>
      <c r="T18" s="29">
        <v>0</v>
      </c>
      <c r="U18" s="11"/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54">
        <v>0</v>
      </c>
      <c r="AB18" s="57">
        <v>0</v>
      </c>
      <c r="AC18" s="29">
        <v>0.4</v>
      </c>
      <c r="AD18" s="11">
        <v>0</v>
      </c>
      <c r="AE18" s="11">
        <v>1</v>
      </c>
      <c r="AF18" s="11">
        <v>1</v>
      </c>
      <c r="AG18" s="11">
        <v>1</v>
      </c>
      <c r="AH18" s="11">
        <v>1</v>
      </c>
      <c r="AI18" s="54">
        <f>'Spa R1'!D19</f>
        <v>1</v>
      </c>
      <c r="AJ18" s="18">
        <v>1</v>
      </c>
      <c r="AK18" s="30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8">
        <v>0</v>
      </c>
      <c r="AS18" s="30">
        <v>0.4</v>
      </c>
      <c r="AT18" s="11">
        <v>0</v>
      </c>
      <c r="AU18" s="11">
        <v>1</v>
      </c>
      <c r="AV18" s="11">
        <v>1</v>
      </c>
      <c r="AW18" s="11">
        <v>1</v>
      </c>
      <c r="AX18" s="11">
        <v>1</v>
      </c>
      <c r="AY18" s="11">
        <v>1</v>
      </c>
      <c r="AZ18" s="16">
        <v>1</v>
      </c>
      <c r="BA18" s="29">
        <v>0.4</v>
      </c>
      <c r="BB18" s="11">
        <v>0</v>
      </c>
      <c r="BC18" s="11">
        <v>1</v>
      </c>
      <c r="BD18" s="11">
        <v>1</v>
      </c>
      <c r="BE18" s="11">
        <v>1</v>
      </c>
      <c r="BF18" s="11">
        <v>1</v>
      </c>
      <c r="BG18" s="11">
        <f>'DMV R1'!D14</f>
        <v>2.25</v>
      </c>
      <c r="BH18" s="16">
        <f>'DMV R2'!D14</f>
        <v>2.25</v>
      </c>
      <c r="BI18" s="53">
        <f t="shared" si="0"/>
        <v>24.1</v>
      </c>
      <c r="BJ18" s="86"/>
    </row>
    <row r="19" spans="2:62" ht="12.75">
      <c r="B19" s="39" t="s">
        <v>28</v>
      </c>
      <c r="C19" s="142" t="s">
        <v>29</v>
      </c>
      <c r="D19" s="30">
        <f>'AP Fahrzeug'!H19</f>
        <v>0.9</v>
      </c>
      <c r="E19" s="11">
        <v>0</v>
      </c>
      <c r="F19" s="11">
        <v>1</v>
      </c>
      <c r="G19" s="11">
        <v>1</v>
      </c>
      <c r="H19" s="11">
        <v>1</v>
      </c>
      <c r="I19" s="11">
        <v>1</v>
      </c>
      <c r="J19" s="54">
        <f>'JCR R1'!D14</f>
        <v>0</v>
      </c>
      <c r="K19" s="63">
        <f>'JCR R2'!D6</f>
        <v>9.181818181818182</v>
      </c>
      <c r="L19" s="30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54">
        <v>0</v>
      </c>
      <c r="S19" s="57">
        <v>0</v>
      </c>
      <c r="T19" s="29">
        <v>0</v>
      </c>
      <c r="U19" s="11"/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54">
        <v>0</v>
      </c>
      <c r="AB19" s="57">
        <v>0</v>
      </c>
      <c r="AC19" s="29">
        <v>0.9</v>
      </c>
      <c r="AD19" s="11">
        <v>0</v>
      </c>
      <c r="AE19" s="11">
        <v>1</v>
      </c>
      <c r="AF19" s="11">
        <v>1</v>
      </c>
      <c r="AG19" s="11">
        <v>1</v>
      </c>
      <c r="AH19" s="11">
        <v>1</v>
      </c>
      <c r="AI19" s="54">
        <f>'Spa R1'!D13</f>
        <v>7.666666666666666</v>
      </c>
      <c r="AJ19" s="63">
        <f>'Spa R2'!E16</f>
        <v>2.25</v>
      </c>
      <c r="AK19" s="30">
        <v>0.9</v>
      </c>
      <c r="AL19" s="11">
        <v>0</v>
      </c>
      <c r="AM19" s="11">
        <v>1</v>
      </c>
      <c r="AN19" s="11">
        <v>1</v>
      </c>
      <c r="AO19" s="11">
        <v>1</v>
      </c>
      <c r="AP19" s="11">
        <v>1</v>
      </c>
      <c r="AQ19" s="54">
        <v>0</v>
      </c>
      <c r="AR19" s="63">
        <f>'OGP R2'!D8</f>
        <v>7.363636363636363</v>
      </c>
      <c r="AS19" s="30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6">
        <v>0</v>
      </c>
      <c r="BA19" s="29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54">
        <v>0</v>
      </c>
      <c r="BH19" s="57">
        <v>0</v>
      </c>
      <c r="BI19" s="53">
        <f t="shared" si="0"/>
        <v>41.16212121212121</v>
      </c>
      <c r="BJ19" s="86"/>
    </row>
    <row r="20" spans="2:62" ht="12.75">
      <c r="B20" s="39" t="s">
        <v>64</v>
      </c>
      <c r="C20" s="142" t="s">
        <v>44</v>
      </c>
      <c r="D20" s="30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54">
        <v>0</v>
      </c>
      <c r="K20" s="63">
        <v>0</v>
      </c>
      <c r="L20" s="30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54">
        <v>0</v>
      </c>
      <c r="S20" s="57">
        <v>0</v>
      </c>
      <c r="T20" s="29">
        <v>0</v>
      </c>
      <c r="U20" s="11"/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54">
        <v>0</v>
      </c>
      <c r="AB20" s="57">
        <v>0</v>
      </c>
      <c r="AC20" s="29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8">
        <v>0</v>
      </c>
      <c r="AK20" s="30">
        <v>0.4</v>
      </c>
      <c r="AL20" s="11">
        <v>0.3</v>
      </c>
      <c r="AM20" s="11">
        <v>0</v>
      </c>
      <c r="AN20" s="11">
        <v>0</v>
      </c>
      <c r="AO20" s="11">
        <v>1</v>
      </c>
      <c r="AP20" s="11">
        <v>1</v>
      </c>
      <c r="AQ20" s="54">
        <f>'OGP R1'!D11</f>
        <v>5.166666666666667</v>
      </c>
      <c r="AR20" s="63">
        <f>'OGP R2'!D12</f>
        <v>3.727272727272727</v>
      </c>
      <c r="AS20" s="30">
        <v>0.4</v>
      </c>
      <c r="AT20" s="11">
        <v>0.3</v>
      </c>
      <c r="AU20" s="11">
        <v>1</v>
      </c>
      <c r="AV20" s="11">
        <v>1</v>
      </c>
      <c r="AW20" s="11">
        <v>1</v>
      </c>
      <c r="AX20" s="11">
        <v>1</v>
      </c>
      <c r="AY20" s="11">
        <v>6</v>
      </c>
      <c r="AZ20" s="16">
        <v>6</v>
      </c>
      <c r="BA20" s="29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6">
        <v>0</v>
      </c>
      <c r="BI20" s="53">
        <f t="shared" si="0"/>
        <v>28.293939393939397</v>
      </c>
      <c r="BJ20" s="86"/>
    </row>
    <row r="21" spans="2:62" ht="12.75">
      <c r="B21" s="39" t="s">
        <v>31</v>
      </c>
      <c r="C21" s="142" t="s">
        <v>32</v>
      </c>
      <c r="D21" s="30">
        <f>'AP Fahrzeug'!H21</f>
        <v>0.4</v>
      </c>
      <c r="E21" s="11">
        <f>'AP Fahrer'!G19</f>
        <v>0.1</v>
      </c>
      <c r="F21" s="11">
        <v>1</v>
      </c>
      <c r="G21" s="11">
        <v>1</v>
      </c>
      <c r="H21" s="11">
        <v>1</v>
      </c>
      <c r="I21" s="11">
        <v>1</v>
      </c>
      <c r="J21" s="54">
        <f>'JCR R1'!D7</f>
        <v>8.692307692307693</v>
      </c>
      <c r="K21" s="63">
        <f>'JCR R2'!D7</f>
        <v>8.272727272727273</v>
      </c>
      <c r="L21" s="30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54">
        <v>0</v>
      </c>
      <c r="S21" s="57">
        <v>0</v>
      </c>
      <c r="T21" s="29">
        <v>0</v>
      </c>
      <c r="U21" s="11"/>
      <c r="V21" s="11">
        <v>0</v>
      </c>
      <c r="W21" s="92">
        <v>0</v>
      </c>
      <c r="X21" s="11">
        <v>0</v>
      </c>
      <c r="Y21" s="11">
        <v>0</v>
      </c>
      <c r="Z21" s="11">
        <v>0</v>
      </c>
      <c r="AA21" s="54">
        <v>0</v>
      </c>
      <c r="AB21" s="57">
        <v>0</v>
      </c>
      <c r="AC21" s="29">
        <v>0.4</v>
      </c>
      <c r="AD21" s="11">
        <v>0.1</v>
      </c>
      <c r="AE21" s="11">
        <v>1</v>
      </c>
      <c r="AF21" s="11">
        <v>1</v>
      </c>
      <c r="AG21" s="11">
        <v>1</v>
      </c>
      <c r="AH21" s="11">
        <v>1</v>
      </c>
      <c r="AI21" s="54">
        <f>'Spa R1'!D14</f>
        <v>6.555555555555555</v>
      </c>
      <c r="AJ21" s="18">
        <f>'Spa R2'!E11</f>
        <v>8.5</v>
      </c>
      <c r="AK21" s="30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00">
        <v>0</v>
      </c>
      <c r="AR21" s="18">
        <v>0</v>
      </c>
      <c r="AS21" s="30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6">
        <v>0</v>
      </c>
      <c r="BA21" s="29">
        <v>0.4</v>
      </c>
      <c r="BB21" s="11">
        <v>0.1</v>
      </c>
      <c r="BC21" s="11">
        <v>1</v>
      </c>
      <c r="BD21" s="11">
        <v>1</v>
      </c>
      <c r="BE21" s="11">
        <v>1</v>
      </c>
      <c r="BF21" s="11">
        <v>1</v>
      </c>
      <c r="BG21" s="54">
        <f>'DMV R1'!D10</f>
        <v>7.25</v>
      </c>
      <c r="BH21" s="16">
        <f>'DMV R2'!D15</f>
        <v>1</v>
      </c>
      <c r="BI21" s="53">
        <f t="shared" si="0"/>
        <v>53.770590520590524</v>
      </c>
      <c r="BJ21" s="86"/>
    </row>
    <row r="22" spans="2:62" ht="12.75">
      <c r="B22" s="39" t="s">
        <v>33</v>
      </c>
      <c r="C22" s="142" t="s">
        <v>34</v>
      </c>
      <c r="D22" s="30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8">
        <v>0</v>
      </c>
      <c r="L22" s="30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54">
        <v>0</v>
      </c>
      <c r="S22" s="57">
        <v>0</v>
      </c>
      <c r="T22" s="29">
        <v>0</v>
      </c>
      <c r="U22" s="11"/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54">
        <v>0</v>
      </c>
      <c r="AB22" s="57">
        <v>0</v>
      </c>
      <c r="AC22" s="29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8">
        <v>0</v>
      </c>
      <c r="AK22" s="30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8">
        <v>0</v>
      </c>
      <c r="AS22" s="30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6">
        <v>0</v>
      </c>
      <c r="BA22" s="29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6">
        <v>0</v>
      </c>
      <c r="BI22" s="53">
        <f t="shared" si="0"/>
        <v>0</v>
      </c>
      <c r="BJ22" s="86"/>
    </row>
    <row r="23" spans="2:62" ht="12.75">
      <c r="B23" s="74" t="s">
        <v>37</v>
      </c>
      <c r="C23" s="143" t="s">
        <v>38</v>
      </c>
      <c r="D23" s="65">
        <f>'AP Fahrzeug'!H23</f>
        <v>1</v>
      </c>
      <c r="E23" s="66">
        <v>0</v>
      </c>
      <c r="F23" s="66">
        <v>1</v>
      </c>
      <c r="G23" s="66">
        <v>1</v>
      </c>
      <c r="H23" s="66">
        <v>1</v>
      </c>
      <c r="I23" s="66">
        <v>0</v>
      </c>
      <c r="J23" s="69">
        <f>'JCR R1'!D17</f>
        <v>0</v>
      </c>
      <c r="K23" s="76">
        <v>0</v>
      </c>
      <c r="L23" s="30">
        <f>'AP Fahrzeug'!H23</f>
        <v>1</v>
      </c>
      <c r="M23" s="11">
        <v>0</v>
      </c>
      <c r="N23" s="11">
        <v>0</v>
      </c>
      <c r="O23" s="11">
        <v>0</v>
      </c>
      <c r="P23" s="11">
        <v>1</v>
      </c>
      <c r="Q23" s="11">
        <v>1</v>
      </c>
      <c r="R23" s="54">
        <f>'Hock R1'!D12</f>
        <v>6</v>
      </c>
      <c r="S23" s="16">
        <f>'Hock R2'!D10</f>
        <v>1</v>
      </c>
      <c r="T23" s="68">
        <v>1</v>
      </c>
      <c r="U23" s="66"/>
      <c r="V23" s="66">
        <v>0</v>
      </c>
      <c r="W23" s="66">
        <v>1</v>
      </c>
      <c r="X23" s="66">
        <v>1</v>
      </c>
      <c r="Y23" s="66">
        <v>1</v>
      </c>
      <c r="Z23" s="66">
        <v>1</v>
      </c>
      <c r="AA23" s="69">
        <f>'XL NBRG2'!D13</f>
        <v>7</v>
      </c>
      <c r="AB23" s="67">
        <f>'XL NBRG3'!D11</f>
        <v>7.666666666666666</v>
      </c>
      <c r="AC23" s="68">
        <v>1</v>
      </c>
      <c r="AD23" s="66">
        <v>0</v>
      </c>
      <c r="AE23" s="66">
        <v>1</v>
      </c>
      <c r="AF23" s="66">
        <v>1</v>
      </c>
      <c r="AG23" s="66">
        <v>1</v>
      </c>
      <c r="AH23" s="66">
        <v>1</v>
      </c>
      <c r="AI23" s="69">
        <f>'Spa R1'!D16</f>
        <v>4.333333333333333</v>
      </c>
      <c r="AJ23" s="76">
        <f>'Spa R2'!E12</f>
        <v>7.25</v>
      </c>
      <c r="AK23" s="65">
        <v>1</v>
      </c>
      <c r="AL23" s="66">
        <v>0</v>
      </c>
      <c r="AM23" s="66">
        <v>1</v>
      </c>
      <c r="AN23" s="66">
        <v>1</v>
      </c>
      <c r="AO23" s="66">
        <v>1</v>
      </c>
      <c r="AP23" s="66">
        <v>1</v>
      </c>
      <c r="AQ23" s="69">
        <f>'OGP R1'!D9</f>
        <v>6.833333333333334</v>
      </c>
      <c r="AR23" s="76">
        <f>'OGP R2'!D6</f>
        <v>9.181818181818182</v>
      </c>
      <c r="AS23" s="30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6">
        <v>0</v>
      </c>
      <c r="BA23" s="68">
        <v>1</v>
      </c>
      <c r="BB23" s="66">
        <v>0</v>
      </c>
      <c r="BC23" s="66">
        <v>1</v>
      </c>
      <c r="BD23" s="66">
        <v>1</v>
      </c>
      <c r="BE23" s="66">
        <v>1</v>
      </c>
      <c r="BF23" s="66">
        <v>1</v>
      </c>
      <c r="BG23" s="69">
        <f>'DMV R1'!D9</f>
        <v>8.5</v>
      </c>
      <c r="BH23" s="67">
        <f>'DMV R2'!D9</f>
        <v>8.5</v>
      </c>
      <c r="BI23" s="149">
        <f t="shared" si="0"/>
        <v>93.26515151515152</v>
      </c>
      <c r="BJ23" s="150">
        <v>5</v>
      </c>
    </row>
    <row r="24" spans="2:62" ht="12.75">
      <c r="B24" s="35" t="s">
        <v>39</v>
      </c>
      <c r="C24" s="141" t="s">
        <v>40</v>
      </c>
      <c r="D24" s="30">
        <f>'AP Fahrzeug'!H29</f>
        <v>0.6000000000000001</v>
      </c>
      <c r="E24" s="11">
        <f>'AP Fahrer'!G23</f>
        <v>1</v>
      </c>
      <c r="F24" s="11">
        <v>1</v>
      </c>
      <c r="G24" s="11">
        <v>1</v>
      </c>
      <c r="H24" s="11">
        <v>1</v>
      </c>
      <c r="I24" s="11">
        <v>1</v>
      </c>
      <c r="J24" s="54">
        <f>'JCR R1'!D12</f>
        <v>4.846153846153847</v>
      </c>
      <c r="K24" s="63">
        <f>'JCR R2'!D13</f>
        <v>2.8181818181818183</v>
      </c>
      <c r="L24" s="30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54">
        <v>0</v>
      </c>
      <c r="S24" s="57">
        <v>0</v>
      </c>
      <c r="T24" s="29">
        <v>0</v>
      </c>
      <c r="U24" s="11"/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54">
        <v>0</v>
      </c>
      <c r="AB24" s="57">
        <v>0</v>
      </c>
      <c r="AC24" s="29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8">
        <v>0</v>
      </c>
      <c r="AK24" s="30">
        <v>0.6</v>
      </c>
      <c r="AL24" s="11">
        <v>1</v>
      </c>
      <c r="AM24" s="11">
        <v>1</v>
      </c>
      <c r="AN24" s="11">
        <v>1</v>
      </c>
      <c r="AO24" s="11">
        <v>1</v>
      </c>
      <c r="AP24" s="11">
        <v>1</v>
      </c>
      <c r="AQ24" s="54">
        <f>'OGP R1'!D12</f>
        <v>4.333333333333333</v>
      </c>
      <c r="AR24" s="63">
        <f>'OGP R2'!D14</f>
        <v>0</v>
      </c>
      <c r="AS24" s="30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6">
        <v>0</v>
      </c>
      <c r="BA24" s="29">
        <v>0.6</v>
      </c>
      <c r="BB24" s="11">
        <v>1</v>
      </c>
      <c r="BC24" s="11">
        <v>1</v>
      </c>
      <c r="BD24" s="11">
        <v>1</v>
      </c>
      <c r="BE24" s="11">
        <v>0</v>
      </c>
      <c r="BF24" s="11">
        <v>0</v>
      </c>
      <c r="BG24" s="11">
        <v>0</v>
      </c>
      <c r="BH24" s="16">
        <v>0</v>
      </c>
      <c r="BI24" s="53">
        <f t="shared" si="0"/>
        <v>26.797668997668996</v>
      </c>
      <c r="BJ24" s="86"/>
    </row>
    <row r="25" spans="2:62" ht="12.75">
      <c r="B25" s="74" t="s">
        <v>0</v>
      </c>
      <c r="C25" s="143" t="s">
        <v>1</v>
      </c>
      <c r="D25" s="65">
        <f>'AP Fahrzeug'!H25</f>
        <v>0.9</v>
      </c>
      <c r="E25" s="66">
        <f>'AP Fahrer'!G3</f>
        <v>1.7000000000000002</v>
      </c>
      <c r="F25" s="66">
        <v>1</v>
      </c>
      <c r="G25" s="66">
        <v>1</v>
      </c>
      <c r="H25" s="66">
        <v>1</v>
      </c>
      <c r="I25" s="66">
        <v>1</v>
      </c>
      <c r="J25" s="69">
        <f>'JCR R1'!D9</f>
        <v>7.153846153846154</v>
      </c>
      <c r="K25" s="76">
        <f>'JCR R2'!D12</f>
        <v>3.727272727272727</v>
      </c>
      <c r="L25" s="30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54">
        <v>0</v>
      </c>
      <c r="S25" s="57">
        <v>0</v>
      </c>
      <c r="T25" s="68">
        <v>0</v>
      </c>
      <c r="U25" s="66"/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9">
        <v>0</v>
      </c>
      <c r="AB25" s="67">
        <v>0</v>
      </c>
      <c r="AC25" s="68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70">
        <v>0</v>
      </c>
      <c r="AK25" s="65">
        <v>0</v>
      </c>
      <c r="AL25" s="66">
        <v>0</v>
      </c>
      <c r="AM25" s="66">
        <v>0</v>
      </c>
      <c r="AN25" s="66">
        <v>0</v>
      </c>
      <c r="AO25" s="66">
        <v>0</v>
      </c>
      <c r="AP25" s="66">
        <v>0</v>
      </c>
      <c r="AQ25" s="66">
        <v>0</v>
      </c>
      <c r="AR25" s="70">
        <v>0</v>
      </c>
      <c r="AS25" s="30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6">
        <v>0</v>
      </c>
      <c r="BA25" s="68">
        <v>0</v>
      </c>
      <c r="BB25" s="66">
        <v>0</v>
      </c>
      <c r="BC25" s="66">
        <v>0</v>
      </c>
      <c r="BD25" s="66">
        <v>0</v>
      </c>
      <c r="BE25" s="66">
        <v>0</v>
      </c>
      <c r="BF25" s="66">
        <v>0</v>
      </c>
      <c r="BG25" s="66">
        <v>0</v>
      </c>
      <c r="BH25" s="71">
        <v>0</v>
      </c>
      <c r="BI25" s="53">
        <f t="shared" si="0"/>
        <v>17.48111888111888</v>
      </c>
      <c r="BJ25" s="86"/>
    </row>
    <row r="26" spans="2:62" ht="12.75">
      <c r="B26" s="74" t="s">
        <v>7</v>
      </c>
      <c r="C26" s="143" t="s">
        <v>137</v>
      </c>
      <c r="D26" s="65">
        <f>'AP Fahrzeug'!H28</f>
        <v>0.6</v>
      </c>
      <c r="E26" s="66">
        <v>0.6</v>
      </c>
      <c r="F26" s="66">
        <v>1</v>
      </c>
      <c r="G26" s="66">
        <v>1</v>
      </c>
      <c r="H26" s="66">
        <v>1</v>
      </c>
      <c r="I26" s="66">
        <v>1</v>
      </c>
      <c r="J26" s="69">
        <f>'JCR R1'!D6</f>
        <v>9.461538461538462</v>
      </c>
      <c r="K26" s="76">
        <f>'JCR R2'!D15</f>
        <v>0</v>
      </c>
      <c r="L26" s="30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54">
        <v>0</v>
      </c>
      <c r="S26" s="57">
        <v>0</v>
      </c>
      <c r="T26" s="68">
        <v>0</v>
      </c>
      <c r="U26" s="66"/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9">
        <v>0</v>
      </c>
      <c r="AB26" s="67">
        <v>0</v>
      </c>
      <c r="AC26" s="68">
        <v>0.6</v>
      </c>
      <c r="AD26" s="66">
        <v>0.6</v>
      </c>
      <c r="AE26" s="66">
        <v>1</v>
      </c>
      <c r="AF26" s="66">
        <v>1</v>
      </c>
      <c r="AG26" s="66">
        <v>1</v>
      </c>
      <c r="AH26" s="66">
        <v>1</v>
      </c>
      <c r="AI26" s="69">
        <f>'Spa R1'!D11</f>
        <v>9.88888888888889</v>
      </c>
      <c r="AJ26" s="70">
        <f>'Spa R2'!E10</f>
        <v>9.75</v>
      </c>
      <c r="AK26" s="65">
        <v>0.6</v>
      </c>
      <c r="AL26" s="66">
        <v>0.6</v>
      </c>
      <c r="AM26" s="66">
        <v>1</v>
      </c>
      <c r="AN26" s="66">
        <v>1</v>
      </c>
      <c r="AO26" s="66">
        <v>1</v>
      </c>
      <c r="AP26" s="66">
        <v>1</v>
      </c>
      <c r="AQ26" s="69">
        <f>'OGP R1'!D7</f>
        <v>8.5</v>
      </c>
      <c r="AR26" s="76">
        <f>'OGP R2'!D7</f>
        <v>8.272727272727273</v>
      </c>
      <c r="AS26" s="30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6">
        <v>0</v>
      </c>
      <c r="BA26" s="68">
        <v>0</v>
      </c>
      <c r="BB26" s="66">
        <v>0</v>
      </c>
      <c r="BC26" s="66">
        <v>0</v>
      </c>
      <c r="BD26" s="66">
        <v>0</v>
      </c>
      <c r="BE26" s="66">
        <v>0</v>
      </c>
      <c r="BF26" s="66">
        <v>0</v>
      </c>
      <c r="BG26" s="66">
        <v>0</v>
      </c>
      <c r="BH26" s="71">
        <v>0</v>
      </c>
      <c r="BI26" s="161">
        <f t="shared" si="0"/>
        <v>61.47315462315463</v>
      </c>
      <c r="BJ26" s="162"/>
    </row>
    <row r="27" spans="2:62" ht="12.75">
      <c r="B27" s="74" t="s">
        <v>35</v>
      </c>
      <c r="C27" s="143" t="s">
        <v>36</v>
      </c>
      <c r="D27" s="65">
        <f>'AP Fahrzeug'!H26</f>
        <v>0.8</v>
      </c>
      <c r="E27" s="66">
        <f>'AP Fahrer'!G28</f>
        <v>0</v>
      </c>
      <c r="F27" s="66">
        <v>1</v>
      </c>
      <c r="G27" s="66">
        <v>1</v>
      </c>
      <c r="H27" s="66">
        <v>1</v>
      </c>
      <c r="I27" s="66">
        <v>1</v>
      </c>
      <c r="J27" s="69">
        <f>'JCR R1'!D11</f>
        <v>5.615384615384616</v>
      </c>
      <c r="K27" s="76">
        <f>'JCR R2'!D11</f>
        <v>4.636363636363637</v>
      </c>
      <c r="L27" s="30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54">
        <v>0</v>
      </c>
      <c r="S27" s="57">
        <v>0</v>
      </c>
      <c r="T27" s="68">
        <v>0</v>
      </c>
      <c r="U27" s="66"/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9">
        <v>0</v>
      </c>
      <c r="AB27" s="67">
        <v>0</v>
      </c>
      <c r="AC27" s="68">
        <v>0.8</v>
      </c>
      <c r="AD27" s="66">
        <v>0</v>
      </c>
      <c r="AE27" s="66">
        <v>1</v>
      </c>
      <c r="AF27" s="66">
        <v>1</v>
      </c>
      <c r="AG27" s="66">
        <v>0</v>
      </c>
      <c r="AH27" s="66">
        <v>0</v>
      </c>
      <c r="AI27" s="66">
        <v>0</v>
      </c>
      <c r="AJ27" s="70">
        <v>0</v>
      </c>
      <c r="AK27" s="65">
        <v>0</v>
      </c>
      <c r="AL27" s="66">
        <v>0</v>
      </c>
      <c r="AM27" s="66">
        <v>0</v>
      </c>
      <c r="AN27" s="66">
        <v>0</v>
      </c>
      <c r="AO27" s="66">
        <v>0</v>
      </c>
      <c r="AP27" s="66">
        <v>0</v>
      </c>
      <c r="AQ27" s="66">
        <v>0</v>
      </c>
      <c r="AR27" s="70">
        <v>0</v>
      </c>
      <c r="AS27" s="30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6">
        <v>0</v>
      </c>
      <c r="BA27" s="68">
        <v>0.8</v>
      </c>
      <c r="BB27" s="66">
        <v>0</v>
      </c>
      <c r="BC27" s="66">
        <v>1</v>
      </c>
      <c r="BD27" s="66">
        <v>1</v>
      </c>
      <c r="BE27" s="66">
        <v>1</v>
      </c>
      <c r="BF27" s="66">
        <v>1</v>
      </c>
      <c r="BG27" s="66">
        <f>'DMV R1'!D13</f>
        <v>3.5</v>
      </c>
      <c r="BH27" s="71">
        <f>'DMV R2'!D13</f>
        <v>3.5</v>
      </c>
      <c r="BI27" s="53">
        <f t="shared" si="0"/>
        <v>29.651748251748256</v>
      </c>
      <c r="BJ27" s="86"/>
    </row>
    <row r="28" spans="2:62" ht="12.75">
      <c r="B28" s="74" t="s">
        <v>138</v>
      </c>
      <c r="C28" s="143" t="s">
        <v>139</v>
      </c>
      <c r="D28" s="65">
        <f>'AP Fahrzeug'!H27</f>
        <v>0.4</v>
      </c>
      <c r="E28" s="66">
        <f>'AP Fahrer'!G22</f>
        <v>0.7000000000000001</v>
      </c>
      <c r="F28" s="66">
        <v>1</v>
      </c>
      <c r="G28" s="66">
        <v>1</v>
      </c>
      <c r="H28" s="66">
        <v>1</v>
      </c>
      <c r="I28" s="66">
        <v>1</v>
      </c>
      <c r="J28" s="69">
        <f>'JCR R1'!D10</f>
        <v>6.384615384615384</v>
      </c>
      <c r="K28" s="76">
        <f>'JCR R2'!D10</f>
        <v>5.545454545454545</v>
      </c>
      <c r="L28" s="30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54">
        <v>0</v>
      </c>
      <c r="S28" s="57">
        <v>0</v>
      </c>
      <c r="T28" s="68">
        <v>0</v>
      </c>
      <c r="U28" s="66"/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9">
        <v>0</v>
      </c>
      <c r="AB28" s="67">
        <v>0</v>
      </c>
      <c r="AC28" s="68">
        <v>0.4</v>
      </c>
      <c r="AD28" s="66">
        <v>0.7</v>
      </c>
      <c r="AE28" s="66">
        <v>1</v>
      </c>
      <c r="AF28" s="66">
        <v>1</v>
      </c>
      <c r="AG28" s="66">
        <v>1</v>
      </c>
      <c r="AH28" s="66">
        <v>1</v>
      </c>
      <c r="AI28" s="66">
        <v>0</v>
      </c>
      <c r="AJ28" s="70">
        <v>0</v>
      </c>
      <c r="AK28" s="65">
        <v>0.4</v>
      </c>
      <c r="AL28" s="66">
        <v>0.7</v>
      </c>
      <c r="AM28" s="66">
        <v>1</v>
      </c>
      <c r="AN28" s="66">
        <v>1</v>
      </c>
      <c r="AO28" s="66">
        <v>1</v>
      </c>
      <c r="AP28" s="66">
        <v>1</v>
      </c>
      <c r="AQ28" s="66">
        <f>'OGP R1'!D16</f>
        <v>0</v>
      </c>
      <c r="AR28" s="70">
        <v>0</v>
      </c>
      <c r="AS28" s="30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6">
        <v>0</v>
      </c>
      <c r="BA28" s="68">
        <v>0</v>
      </c>
      <c r="BB28" s="66">
        <v>0</v>
      </c>
      <c r="BC28" s="66">
        <v>0</v>
      </c>
      <c r="BD28" s="66">
        <v>0</v>
      </c>
      <c r="BE28" s="66">
        <v>0</v>
      </c>
      <c r="BF28" s="66">
        <v>0</v>
      </c>
      <c r="BG28" s="66">
        <v>0</v>
      </c>
      <c r="BH28" s="71">
        <v>0</v>
      </c>
      <c r="BI28" s="53">
        <f t="shared" si="0"/>
        <v>27.230069930069924</v>
      </c>
      <c r="BJ28" s="86"/>
    </row>
    <row r="29" spans="2:62" ht="13.5" thickBot="1">
      <c r="B29" s="33" t="s">
        <v>41</v>
      </c>
      <c r="C29" s="144" t="s">
        <v>15</v>
      </c>
      <c r="D29" s="23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24">
        <v>0</v>
      </c>
      <c r="L29" s="23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56">
        <v>0</v>
      </c>
      <c r="S29" s="58">
        <v>0</v>
      </c>
      <c r="T29" s="28">
        <v>0</v>
      </c>
      <c r="U29" s="14"/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56">
        <v>0</v>
      </c>
      <c r="AB29" s="58">
        <v>0</v>
      </c>
      <c r="AC29" s="28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24">
        <v>0</v>
      </c>
      <c r="AK29" s="23">
        <v>0.4</v>
      </c>
      <c r="AL29" s="14">
        <v>0</v>
      </c>
      <c r="AM29" s="14">
        <v>1</v>
      </c>
      <c r="AN29" s="14">
        <v>1</v>
      </c>
      <c r="AO29" s="14">
        <v>1</v>
      </c>
      <c r="AP29" s="14">
        <v>1</v>
      </c>
      <c r="AQ29" s="56">
        <f>'OGP R1'!D10</f>
        <v>6</v>
      </c>
      <c r="AR29" s="64">
        <f>'OGP R2'!D11</f>
        <v>4.636363636363637</v>
      </c>
      <c r="AS29" s="23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5">
        <v>0</v>
      </c>
      <c r="BA29" s="28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5">
        <v>0</v>
      </c>
      <c r="BI29" s="53">
        <f t="shared" si="0"/>
        <v>15.036363636363637</v>
      </c>
      <c r="BJ29" s="86"/>
    </row>
    <row r="30" spans="2:62" ht="13.5" thickBot="1">
      <c r="B30" s="43"/>
      <c r="C30" s="4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93"/>
      <c r="AB30" s="93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53"/>
      <c r="BJ30" s="86"/>
    </row>
    <row r="31" spans="2:62" ht="12.75">
      <c r="B31" s="44" t="s">
        <v>42</v>
      </c>
      <c r="C31" s="45" t="s">
        <v>5</v>
      </c>
      <c r="D31" s="21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55">
        <v>0</v>
      </c>
      <c r="K31" s="13">
        <v>0</v>
      </c>
      <c r="L31" s="21">
        <f>'AP Fahrzeug'!H31</f>
        <v>0.2</v>
      </c>
      <c r="M31" s="12">
        <f>'AP Fahrer'!G25</f>
        <v>0.9</v>
      </c>
      <c r="N31" s="12">
        <v>1</v>
      </c>
      <c r="O31" s="12">
        <v>1</v>
      </c>
      <c r="P31" s="12">
        <v>1</v>
      </c>
      <c r="Q31" s="12">
        <v>1</v>
      </c>
      <c r="R31" s="55">
        <f>'Hock R1'!D18</f>
        <v>6</v>
      </c>
      <c r="S31" s="59">
        <f>'Hock R2'!D15</f>
        <v>6</v>
      </c>
      <c r="T31" s="21">
        <v>0</v>
      </c>
      <c r="U31" s="12"/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55">
        <v>0</v>
      </c>
      <c r="AB31" s="59">
        <v>0</v>
      </c>
      <c r="AC31" s="21">
        <v>0.2</v>
      </c>
      <c r="AD31" s="12">
        <v>0.9</v>
      </c>
      <c r="AE31" s="12">
        <v>1</v>
      </c>
      <c r="AF31" s="12">
        <v>1</v>
      </c>
      <c r="AG31" s="12">
        <v>1</v>
      </c>
      <c r="AH31" s="12">
        <v>1</v>
      </c>
      <c r="AI31" s="55">
        <f>'Spa R1'!D23</f>
        <v>7.666666666666666</v>
      </c>
      <c r="AJ31" s="59">
        <f>'Spa R2'!E22</f>
        <v>7.666666666666666</v>
      </c>
      <c r="AK31" s="21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99">
        <v>0</v>
      </c>
      <c r="AR31" s="131">
        <v>0</v>
      </c>
      <c r="AS31" s="21">
        <v>0.2</v>
      </c>
      <c r="AT31" s="12">
        <v>0.9</v>
      </c>
      <c r="AU31" s="12">
        <v>1</v>
      </c>
      <c r="AV31" s="12">
        <v>1</v>
      </c>
      <c r="AW31" s="12">
        <v>1</v>
      </c>
      <c r="AX31" s="12">
        <v>1</v>
      </c>
      <c r="AY31" s="55">
        <f>'kombiniertes Q Zolder'!D13</f>
        <v>4.75</v>
      </c>
      <c r="AZ31" s="59">
        <f>'Zolder R2'!E13</f>
        <v>6.7142857142857135</v>
      </c>
      <c r="BA31" s="27">
        <v>0.2</v>
      </c>
      <c r="BB31" s="12">
        <v>0.9</v>
      </c>
      <c r="BC31" s="12">
        <v>1</v>
      </c>
      <c r="BD31" s="12">
        <v>1</v>
      </c>
      <c r="BE31" s="12">
        <v>1</v>
      </c>
      <c r="BF31" s="12">
        <v>1</v>
      </c>
      <c r="BG31" s="55">
        <f>'DMV R1'!D20</f>
        <v>6</v>
      </c>
      <c r="BH31" s="59">
        <f>'DMV R2'!D20</f>
        <v>6</v>
      </c>
      <c r="BI31" s="149">
        <f t="shared" si="0"/>
        <v>71.19761904761904</v>
      </c>
      <c r="BJ31" s="150">
        <v>8</v>
      </c>
    </row>
    <row r="32" spans="2:62" ht="12.75">
      <c r="B32" s="39" t="s">
        <v>42</v>
      </c>
      <c r="C32" s="40" t="s">
        <v>43</v>
      </c>
      <c r="D32" s="30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54">
        <v>0</v>
      </c>
      <c r="K32" s="57">
        <v>0</v>
      </c>
      <c r="L32" s="30">
        <f>'AP Fahrzeug'!H32</f>
        <v>0.9</v>
      </c>
      <c r="M32" s="11">
        <f>'AP Fahrer'!G26</f>
        <v>0.6000000000000001</v>
      </c>
      <c r="N32" s="11">
        <v>1</v>
      </c>
      <c r="O32" s="11">
        <v>0</v>
      </c>
      <c r="P32" s="11">
        <v>1</v>
      </c>
      <c r="Q32" s="11">
        <v>0</v>
      </c>
      <c r="R32" s="54">
        <f>'Hock R1'!D20</f>
        <v>2.6666666666666665</v>
      </c>
      <c r="S32" s="57">
        <f>'Hock R2'!D17</f>
        <v>2.6666666666666665</v>
      </c>
      <c r="T32" s="30">
        <v>0.4</v>
      </c>
      <c r="U32" s="11"/>
      <c r="V32" s="11">
        <v>0.6</v>
      </c>
      <c r="W32" s="11">
        <v>1</v>
      </c>
      <c r="X32" s="11">
        <v>1</v>
      </c>
      <c r="Y32" s="11">
        <v>1</v>
      </c>
      <c r="Z32" s="11">
        <v>1</v>
      </c>
      <c r="AA32" s="54">
        <f>'XL NBRG2'!D24</f>
        <v>2.4285714285714284</v>
      </c>
      <c r="AB32" s="57">
        <f>'XL NBRG3'!D24</f>
        <v>1</v>
      </c>
      <c r="AC32" s="30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54">
        <v>0</v>
      </c>
      <c r="AJ32" s="57">
        <v>0</v>
      </c>
      <c r="AK32" s="30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00">
        <v>0</v>
      </c>
      <c r="AR32" s="132">
        <v>0</v>
      </c>
      <c r="AS32" s="30">
        <v>0.4</v>
      </c>
      <c r="AT32" s="11">
        <v>0.6</v>
      </c>
      <c r="AU32" s="11">
        <v>1</v>
      </c>
      <c r="AV32" s="11">
        <v>1</v>
      </c>
      <c r="AW32" s="11">
        <v>1</v>
      </c>
      <c r="AX32" s="11">
        <v>1</v>
      </c>
      <c r="AY32" s="11">
        <f>'kombiniertes Q Zolder'!D14</f>
        <v>3.5</v>
      </c>
      <c r="AZ32" s="57">
        <f>'Zolder R2'!E16</f>
        <v>2.4285714285714284</v>
      </c>
      <c r="BA32" s="29">
        <v>0.4</v>
      </c>
      <c r="BB32" s="11">
        <v>0.6</v>
      </c>
      <c r="BC32" s="11">
        <v>1</v>
      </c>
      <c r="BD32" s="11">
        <v>1</v>
      </c>
      <c r="BE32" s="11">
        <v>0</v>
      </c>
      <c r="BF32" s="11">
        <v>1</v>
      </c>
      <c r="BG32" s="11">
        <v>0</v>
      </c>
      <c r="BH32" s="57">
        <f>'DMV R2'!D22</f>
        <v>2.6666666666666665</v>
      </c>
      <c r="BI32" s="53">
        <f t="shared" si="0"/>
        <v>34.857142857142854</v>
      </c>
      <c r="BJ32" s="86"/>
    </row>
    <row r="33" spans="2:62" ht="12.75">
      <c r="B33" s="37" t="s">
        <v>45</v>
      </c>
      <c r="C33" s="38" t="s">
        <v>46</v>
      </c>
      <c r="D33" s="30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54">
        <v>0</v>
      </c>
      <c r="K33" s="16">
        <v>0</v>
      </c>
      <c r="L33" s="30">
        <f>'AP Fahrzeug'!H33</f>
        <v>1.2000000000000002</v>
      </c>
      <c r="M33" s="11">
        <f>'AP Fahrer'!G27</f>
        <v>0.1</v>
      </c>
      <c r="N33" s="11">
        <v>1</v>
      </c>
      <c r="O33" s="11">
        <v>1</v>
      </c>
      <c r="P33" s="11">
        <v>0</v>
      </c>
      <c r="Q33" s="11">
        <v>0</v>
      </c>
      <c r="R33" s="54">
        <v>0</v>
      </c>
      <c r="S33" s="57">
        <v>0</v>
      </c>
      <c r="T33" s="30">
        <v>1.2</v>
      </c>
      <c r="U33" s="11"/>
      <c r="V33" s="11">
        <v>0.1</v>
      </c>
      <c r="W33" s="11">
        <v>1</v>
      </c>
      <c r="X33" s="11">
        <v>1</v>
      </c>
      <c r="Y33" s="11">
        <v>1</v>
      </c>
      <c r="Z33" s="11">
        <v>1</v>
      </c>
      <c r="AA33" s="54">
        <f>'XL NBRG2'!D25</f>
        <v>1</v>
      </c>
      <c r="AB33" s="57">
        <v>0</v>
      </c>
      <c r="AC33" s="30">
        <v>1.2</v>
      </c>
      <c r="AD33" s="11">
        <v>0.1</v>
      </c>
      <c r="AE33" s="11">
        <v>1</v>
      </c>
      <c r="AF33" s="11">
        <v>1</v>
      </c>
      <c r="AG33" s="11">
        <v>0</v>
      </c>
      <c r="AH33" s="11">
        <v>0</v>
      </c>
      <c r="AI33" s="54">
        <v>0</v>
      </c>
      <c r="AJ33" s="57">
        <v>0</v>
      </c>
      <c r="AK33" s="30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00">
        <v>0</v>
      </c>
      <c r="AR33" s="132">
        <v>0</v>
      </c>
      <c r="AS33" s="30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54">
        <v>0</v>
      </c>
      <c r="AZ33" s="57">
        <v>0</v>
      </c>
      <c r="BA33" s="29">
        <v>1.2</v>
      </c>
      <c r="BB33" s="11">
        <v>0.1</v>
      </c>
      <c r="BC33" s="11">
        <v>1</v>
      </c>
      <c r="BD33" s="11">
        <v>1</v>
      </c>
      <c r="BE33" s="11">
        <v>1</v>
      </c>
      <c r="BF33" s="11">
        <v>1</v>
      </c>
      <c r="BG33" s="54">
        <f>'DMV R1'!D22</f>
        <v>2.6666666666666665</v>
      </c>
      <c r="BH33" s="57">
        <f>'DMV R2'!D23</f>
        <v>1</v>
      </c>
      <c r="BI33" s="53">
        <f t="shared" si="0"/>
        <v>21.866666666666664</v>
      </c>
      <c r="BJ33" s="86"/>
    </row>
    <row r="34" spans="2:62" ht="12.75">
      <c r="B34" s="37" t="s">
        <v>126</v>
      </c>
      <c r="C34" s="38" t="s">
        <v>125</v>
      </c>
      <c r="D34" s="30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54">
        <v>0</v>
      </c>
      <c r="K34" s="57">
        <v>0</v>
      </c>
      <c r="L34" s="30">
        <f>'AP Fahrzeug'!H39</f>
        <v>0.1</v>
      </c>
      <c r="M34" s="11">
        <v>0</v>
      </c>
      <c r="N34" s="11">
        <v>1</v>
      </c>
      <c r="O34" s="11">
        <v>1</v>
      </c>
      <c r="P34" s="11">
        <v>1</v>
      </c>
      <c r="Q34" s="11">
        <v>1</v>
      </c>
      <c r="R34" s="54">
        <f>'Hock R1'!D17</f>
        <v>7.666666666666666</v>
      </c>
      <c r="S34" s="57">
        <f>'Hock R2'!D13</f>
        <v>9.333333333333334</v>
      </c>
      <c r="T34" s="30">
        <v>0.1</v>
      </c>
      <c r="U34" s="11"/>
      <c r="V34" s="11">
        <v>0</v>
      </c>
      <c r="W34" s="11">
        <v>1</v>
      </c>
      <c r="X34" s="11">
        <v>1</v>
      </c>
      <c r="Y34" s="11">
        <v>1</v>
      </c>
      <c r="Z34" s="11">
        <v>1</v>
      </c>
      <c r="AA34" s="54">
        <f>'XL NBRG2'!D20</f>
        <v>8.142857142857142</v>
      </c>
      <c r="AB34" s="57">
        <f>'XL NBRG3'!D19</f>
        <v>7.666666666666666</v>
      </c>
      <c r="AC34" s="30">
        <v>0.1</v>
      </c>
      <c r="AD34" s="11">
        <v>0</v>
      </c>
      <c r="AE34" s="11">
        <v>1</v>
      </c>
      <c r="AF34" s="11">
        <v>1</v>
      </c>
      <c r="AG34" s="11">
        <v>1</v>
      </c>
      <c r="AH34" s="11">
        <v>1</v>
      </c>
      <c r="AI34" s="54">
        <f>'Spa R1'!D22</f>
        <v>9.333333333333334</v>
      </c>
      <c r="AJ34" s="57">
        <f>'Spa R2'!E21</f>
        <v>9.333333333333334</v>
      </c>
      <c r="AK34" s="30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00">
        <v>0</v>
      </c>
      <c r="AR34" s="132">
        <v>0</v>
      </c>
      <c r="AS34" s="30">
        <v>0.1</v>
      </c>
      <c r="AT34" s="11">
        <v>0</v>
      </c>
      <c r="AU34" s="11">
        <v>1</v>
      </c>
      <c r="AV34" s="11">
        <v>1</v>
      </c>
      <c r="AW34" s="11">
        <v>1</v>
      </c>
      <c r="AX34" s="11">
        <v>1</v>
      </c>
      <c r="AY34" s="54">
        <f>'kombiniertes Q Zolder'!D10</f>
        <v>8.5</v>
      </c>
      <c r="AZ34" s="57">
        <f>'Zolder R2'!E11</f>
        <v>9.571428571428571</v>
      </c>
      <c r="BA34" s="29">
        <v>0.1</v>
      </c>
      <c r="BB34" s="11">
        <v>0</v>
      </c>
      <c r="BC34" s="11">
        <v>1</v>
      </c>
      <c r="BD34" s="11">
        <v>1</v>
      </c>
      <c r="BE34" s="11">
        <v>1</v>
      </c>
      <c r="BF34" s="11">
        <v>1</v>
      </c>
      <c r="BG34" s="54">
        <f>'DMV R1'!D19</f>
        <v>7.666666666666666</v>
      </c>
      <c r="BH34" s="57">
        <f>'DMV R2'!D19</f>
        <v>7.666666666666666</v>
      </c>
      <c r="BI34" s="149">
        <f t="shared" si="0"/>
        <v>105.3809523809524</v>
      </c>
      <c r="BJ34" s="150">
        <v>2</v>
      </c>
    </row>
    <row r="35" spans="2:62" ht="12.75">
      <c r="B35" s="37" t="s">
        <v>30</v>
      </c>
      <c r="C35" s="38" t="s">
        <v>44</v>
      </c>
      <c r="D35" s="30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54">
        <v>0</v>
      </c>
      <c r="K35" s="57">
        <v>0</v>
      </c>
      <c r="L35" s="30">
        <f>'AP Fahrzeug'!H38</f>
        <v>0.4</v>
      </c>
      <c r="M35" s="11">
        <f>'AP Fahrer'!G18</f>
        <v>0.30000000000000004</v>
      </c>
      <c r="N35" s="11">
        <v>1</v>
      </c>
      <c r="O35" s="11">
        <v>1</v>
      </c>
      <c r="P35" s="11">
        <v>1</v>
      </c>
      <c r="Q35" s="11">
        <v>1</v>
      </c>
      <c r="R35" s="54">
        <f>'Hock R1'!D19</f>
        <v>4.333333333333333</v>
      </c>
      <c r="S35" s="57">
        <v>1</v>
      </c>
      <c r="T35" s="30">
        <v>0.4</v>
      </c>
      <c r="U35" s="11"/>
      <c r="V35" s="11">
        <v>0.3</v>
      </c>
      <c r="W35" s="11">
        <v>1</v>
      </c>
      <c r="X35" s="11">
        <v>1</v>
      </c>
      <c r="Y35" s="11">
        <v>1</v>
      </c>
      <c r="Z35" s="11">
        <v>1</v>
      </c>
      <c r="AA35" s="54">
        <f>'XL NBRG2'!D22</f>
        <v>5.285714285714286</v>
      </c>
      <c r="AB35" s="57">
        <f>'XL NBRG3'!D22</f>
        <v>2.6666666666666665</v>
      </c>
      <c r="AC35" s="30">
        <v>0.4</v>
      </c>
      <c r="AD35" s="11">
        <v>0.3</v>
      </c>
      <c r="AE35" s="11">
        <v>1</v>
      </c>
      <c r="AF35" s="11">
        <v>1</v>
      </c>
      <c r="AG35" s="11">
        <v>1</v>
      </c>
      <c r="AH35" s="11">
        <v>1</v>
      </c>
      <c r="AI35" s="54">
        <f>'Spa R1'!D26</f>
        <v>2.6666666666666665</v>
      </c>
      <c r="AJ35" s="57">
        <f>'Spa R2'!E26</f>
        <v>1</v>
      </c>
      <c r="AK35" s="30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00">
        <v>0</v>
      </c>
      <c r="AR35" s="132">
        <v>0</v>
      </c>
      <c r="AS35" s="30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6">
        <v>0</v>
      </c>
      <c r="BA35" s="29">
        <v>0</v>
      </c>
      <c r="BB35" s="11">
        <v>0</v>
      </c>
      <c r="BC35" s="11">
        <v>0</v>
      </c>
      <c r="BD35" s="11">
        <v>0</v>
      </c>
      <c r="BE35" s="11">
        <v>0</v>
      </c>
      <c r="BF35" s="11">
        <v>0</v>
      </c>
      <c r="BG35" s="54">
        <v>0</v>
      </c>
      <c r="BH35" s="57">
        <v>0</v>
      </c>
      <c r="BI35" s="53">
        <f t="shared" si="0"/>
        <v>31.052380952380954</v>
      </c>
      <c r="BJ35" s="86"/>
    </row>
    <row r="36" spans="2:62" ht="12.75">
      <c r="B36" s="37" t="s">
        <v>50</v>
      </c>
      <c r="C36" s="38" t="s">
        <v>32</v>
      </c>
      <c r="D36" s="30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54">
        <v>0</v>
      </c>
      <c r="K36" s="57">
        <v>0</v>
      </c>
      <c r="L36" s="30">
        <f>'AP Fahrzeug'!H41</f>
        <v>0.4</v>
      </c>
      <c r="M36" s="11">
        <f>'AP Fahrer'!G33</f>
        <v>0.1</v>
      </c>
      <c r="N36" s="11">
        <v>1</v>
      </c>
      <c r="O36" s="11">
        <v>1</v>
      </c>
      <c r="P36" s="11">
        <v>1</v>
      </c>
      <c r="Q36" s="11">
        <v>1</v>
      </c>
      <c r="R36" s="54">
        <f>'Hock R1'!D16</f>
        <v>9.333333333333334</v>
      </c>
      <c r="S36" s="57">
        <f>'Hock R2'!D14</f>
        <v>7.666666666666666</v>
      </c>
      <c r="T36" s="30">
        <v>0.4</v>
      </c>
      <c r="U36" s="11"/>
      <c r="V36" s="11">
        <v>0.1</v>
      </c>
      <c r="W36" s="11">
        <v>1</v>
      </c>
      <c r="X36" s="11">
        <v>1</v>
      </c>
      <c r="Y36" s="11">
        <v>1</v>
      </c>
      <c r="Z36" s="11">
        <v>1</v>
      </c>
      <c r="AA36" s="54">
        <f>'XL NBRG2'!D19</f>
        <v>9.571428571428571</v>
      </c>
      <c r="AB36" s="57">
        <f>'XL NBRG3'!D18</f>
        <v>9.333333333333334</v>
      </c>
      <c r="AC36" s="30">
        <v>0.4</v>
      </c>
      <c r="AD36" s="11">
        <v>0.1</v>
      </c>
      <c r="AE36" s="11">
        <v>1</v>
      </c>
      <c r="AF36" s="11">
        <v>1</v>
      </c>
      <c r="AG36" s="11">
        <v>1</v>
      </c>
      <c r="AH36" s="11">
        <v>1</v>
      </c>
      <c r="AI36" s="54">
        <f>'Spa R1'!D27</f>
        <v>1</v>
      </c>
      <c r="AJ36" s="57">
        <v>6</v>
      </c>
      <c r="AK36" s="30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00">
        <v>0</v>
      </c>
      <c r="AR36" s="132">
        <v>0</v>
      </c>
      <c r="AS36" s="30">
        <v>0.4</v>
      </c>
      <c r="AT36" s="11">
        <v>0.1</v>
      </c>
      <c r="AU36" s="11">
        <v>1</v>
      </c>
      <c r="AV36" s="11">
        <v>1</v>
      </c>
      <c r="AW36" s="11">
        <v>1</v>
      </c>
      <c r="AX36" s="11">
        <v>1</v>
      </c>
      <c r="AY36" s="54">
        <f>'kombiniertes Q Zolder'!D9</f>
        <v>9.75</v>
      </c>
      <c r="AZ36" s="57">
        <f>'Zolder R2'!E12</f>
        <v>8.142857142857142</v>
      </c>
      <c r="BA36" s="29">
        <v>0.4</v>
      </c>
      <c r="BB36" s="11">
        <v>0.1</v>
      </c>
      <c r="BC36" s="11">
        <v>1</v>
      </c>
      <c r="BD36" s="11">
        <v>0</v>
      </c>
      <c r="BE36" s="11">
        <v>1</v>
      </c>
      <c r="BF36" s="11">
        <v>1</v>
      </c>
      <c r="BG36" s="54">
        <f>'DMV R1'!D18</f>
        <v>9.333333333333334</v>
      </c>
      <c r="BH36" s="57">
        <f>'DMV R2'!D18</f>
        <v>9.333333333333334</v>
      </c>
      <c r="BI36" s="149">
        <f t="shared" si="0"/>
        <v>100.9642857142857</v>
      </c>
      <c r="BJ36" s="150">
        <v>4</v>
      </c>
    </row>
    <row r="37" spans="2:62" ht="12.75">
      <c r="B37" s="72" t="s">
        <v>141</v>
      </c>
      <c r="C37" s="73" t="s">
        <v>127</v>
      </c>
      <c r="D37" s="65">
        <v>0</v>
      </c>
      <c r="E37" s="66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5">
        <v>0</v>
      </c>
      <c r="L37" s="97">
        <f>'AP Fahrzeug'!H40</f>
        <v>0.1</v>
      </c>
      <c r="M37" s="94">
        <f>'AP Fahrer'!G31</f>
        <v>0.6000000000000001</v>
      </c>
      <c r="N37" s="94">
        <v>1</v>
      </c>
      <c r="O37" s="94">
        <v>1</v>
      </c>
      <c r="P37" s="94">
        <v>1</v>
      </c>
      <c r="Q37" s="94">
        <v>0</v>
      </c>
      <c r="R37" s="96">
        <f>'Hock R1'!D21</f>
        <v>0</v>
      </c>
      <c r="S37" s="98">
        <f>'Hock R2'!D16</f>
        <v>4.333333333333333</v>
      </c>
      <c r="T37" s="97">
        <v>0.1</v>
      </c>
      <c r="U37" s="66"/>
      <c r="V37" s="94">
        <v>0.6</v>
      </c>
      <c r="W37" s="94">
        <v>1</v>
      </c>
      <c r="X37" s="94">
        <v>1</v>
      </c>
      <c r="Y37" s="94">
        <v>1</v>
      </c>
      <c r="Z37" s="94">
        <v>1</v>
      </c>
      <c r="AA37" s="96">
        <f>'XL NBRG2'!D21</f>
        <v>6.7142857142857135</v>
      </c>
      <c r="AB37" s="98">
        <f>'XL NBRG3'!D20</f>
        <v>6</v>
      </c>
      <c r="AC37" s="65">
        <v>0.1</v>
      </c>
      <c r="AD37" s="66">
        <v>0.6</v>
      </c>
      <c r="AE37" s="66">
        <v>1</v>
      </c>
      <c r="AF37" s="66">
        <v>1</v>
      </c>
      <c r="AG37" s="66">
        <v>1</v>
      </c>
      <c r="AH37" s="66">
        <v>1</v>
      </c>
      <c r="AI37" s="69">
        <f>'Spa R1'!D25</f>
        <v>4.333333333333333</v>
      </c>
      <c r="AJ37" s="67">
        <f>'Spa R2'!E25</f>
        <v>2.6666666666666665</v>
      </c>
      <c r="AK37" s="30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00">
        <v>0</v>
      </c>
      <c r="AR37" s="132">
        <v>0</v>
      </c>
      <c r="AS37" s="30">
        <v>0.1</v>
      </c>
      <c r="AT37" s="11">
        <v>0.6</v>
      </c>
      <c r="AU37" s="11">
        <v>1</v>
      </c>
      <c r="AV37" s="11">
        <v>1</v>
      </c>
      <c r="AW37" s="11">
        <v>1</v>
      </c>
      <c r="AX37" s="11">
        <v>1</v>
      </c>
      <c r="AY37" s="54">
        <f>'kombiniertes Q Zolder'!D11</f>
        <v>7.25</v>
      </c>
      <c r="AZ37" s="57">
        <f>'Zolder R2'!E17</f>
        <v>1</v>
      </c>
      <c r="BA37" s="68">
        <v>0.1</v>
      </c>
      <c r="BB37" s="66">
        <v>0.6</v>
      </c>
      <c r="BC37" s="66">
        <v>1</v>
      </c>
      <c r="BD37" s="66">
        <v>1</v>
      </c>
      <c r="BE37" s="66">
        <v>1</v>
      </c>
      <c r="BF37" s="66">
        <v>1</v>
      </c>
      <c r="BG37" s="69">
        <f>'DMV R1'!D21</f>
        <v>4.333333333333333</v>
      </c>
      <c r="BH37" s="67">
        <f>'DMV R2'!D21</f>
        <v>4.333333333333333</v>
      </c>
      <c r="BI37" s="149">
        <f t="shared" si="0"/>
        <v>63.46428571428572</v>
      </c>
      <c r="BJ37" s="150">
        <v>10</v>
      </c>
    </row>
    <row r="38" spans="2:62" ht="13.5" thickBot="1">
      <c r="B38" s="46" t="s">
        <v>168</v>
      </c>
      <c r="C38" s="47" t="s">
        <v>173</v>
      </c>
      <c r="D38" s="23">
        <v>0</v>
      </c>
      <c r="E38" s="14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1">
        <v>0</v>
      </c>
      <c r="L38" s="112">
        <v>0</v>
      </c>
      <c r="M38" s="110">
        <v>0</v>
      </c>
      <c r="N38" s="110">
        <v>0</v>
      </c>
      <c r="O38" s="110">
        <v>0</v>
      </c>
      <c r="P38" s="110">
        <v>0</v>
      </c>
      <c r="Q38" s="110">
        <v>0</v>
      </c>
      <c r="R38" s="113">
        <v>0</v>
      </c>
      <c r="S38" s="114">
        <v>0</v>
      </c>
      <c r="T38" s="112">
        <v>0</v>
      </c>
      <c r="U38" s="14"/>
      <c r="V38" s="110">
        <v>0</v>
      </c>
      <c r="W38" s="110">
        <v>1</v>
      </c>
      <c r="X38" s="110">
        <v>1</v>
      </c>
      <c r="Y38" s="110">
        <v>1</v>
      </c>
      <c r="Z38" s="110">
        <v>1</v>
      </c>
      <c r="AA38" s="113">
        <f>'XL NBRG2'!D23</f>
        <v>3.8571428571428568</v>
      </c>
      <c r="AB38" s="114">
        <f>'XL NBRG3'!D21</f>
        <v>4.333333333333333</v>
      </c>
      <c r="AC38" s="23">
        <v>0</v>
      </c>
      <c r="AD38" s="14">
        <v>0</v>
      </c>
      <c r="AE38" s="14">
        <v>1</v>
      </c>
      <c r="AF38" s="14">
        <v>1</v>
      </c>
      <c r="AG38" s="14">
        <v>1</v>
      </c>
      <c r="AH38" s="14">
        <v>1</v>
      </c>
      <c r="AI38" s="56">
        <f>'Spa R1'!D24</f>
        <v>6</v>
      </c>
      <c r="AJ38" s="58">
        <f>'Spa R2'!E24</f>
        <v>4.333333333333333</v>
      </c>
      <c r="AK38" s="23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09">
        <v>0</v>
      </c>
      <c r="AR38" s="133">
        <v>0</v>
      </c>
      <c r="AS38" s="23">
        <v>0</v>
      </c>
      <c r="AT38" s="14">
        <v>0</v>
      </c>
      <c r="AU38" s="14">
        <v>1</v>
      </c>
      <c r="AV38" s="14">
        <v>1</v>
      </c>
      <c r="AW38" s="14">
        <v>1</v>
      </c>
      <c r="AX38" s="14">
        <v>1</v>
      </c>
      <c r="AY38" s="56">
        <f>'kombiniertes Q Zolder'!D15</f>
        <v>2.25</v>
      </c>
      <c r="AZ38" s="58">
        <f>'Zolder R2'!E15</f>
        <v>3.8571428571428568</v>
      </c>
      <c r="BA38" s="28">
        <v>0</v>
      </c>
      <c r="BB38" s="14">
        <v>0</v>
      </c>
      <c r="BC38" s="14">
        <v>1</v>
      </c>
      <c r="BD38" s="14">
        <v>1</v>
      </c>
      <c r="BE38" s="14">
        <v>0</v>
      </c>
      <c r="BF38" s="14">
        <v>0</v>
      </c>
      <c r="BG38" s="14">
        <v>0</v>
      </c>
      <c r="BH38" s="15">
        <v>0</v>
      </c>
      <c r="BI38" s="53">
        <f t="shared" si="0"/>
        <v>38.63095238095237</v>
      </c>
      <c r="BJ38" s="86"/>
    </row>
    <row r="39" spans="2:62" ht="13.5" thickBot="1">
      <c r="B39" s="48"/>
      <c r="C39" s="48"/>
      <c r="D39" s="1"/>
      <c r="E39" s="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"/>
      <c r="V39" s="3"/>
      <c r="W39" s="3"/>
      <c r="X39" s="3"/>
      <c r="Y39" s="3"/>
      <c r="Z39" s="3"/>
      <c r="AA39" s="3"/>
      <c r="AB39" s="3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53"/>
      <c r="BJ39" s="86"/>
    </row>
    <row r="40" spans="2:62" ht="12.75">
      <c r="B40" s="49" t="s">
        <v>144</v>
      </c>
      <c r="C40" s="50" t="s">
        <v>145</v>
      </c>
      <c r="D40" s="138">
        <v>0</v>
      </c>
      <c r="E40" s="117">
        <v>0</v>
      </c>
      <c r="F40" s="117">
        <v>0</v>
      </c>
      <c r="G40" s="117">
        <v>0</v>
      </c>
      <c r="H40" s="117">
        <v>0</v>
      </c>
      <c r="I40" s="117">
        <v>0</v>
      </c>
      <c r="J40" s="118">
        <v>0</v>
      </c>
      <c r="K40" s="119">
        <v>0</v>
      </c>
      <c r="L40" s="116">
        <f>'AP Fahrzeug'!H43</f>
        <v>0.2</v>
      </c>
      <c r="M40" s="117">
        <f>'AP Fahrer'!G35</f>
        <v>1.2000000000000002</v>
      </c>
      <c r="N40" s="117">
        <v>1</v>
      </c>
      <c r="O40" s="117">
        <v>1</v>
      </c>
      <c r="P40" s="117">
        <v>1</v>
      </c>
      <c r="Q40" s="117">
        <v>0</v>
      </c>
      <c r="R40" s="117">
        <v>0</v>
      </c>
      <c r="S40" s="120">
        <v>0</v>
      </c>
      <c r="T40" s="116">
        <v>0</v>
      </c>
      <c r="U40" s="12"/>
      <c r="V40" s="117">
        <v>0</v>
      </c>
      <c r="W40" s="117">
        <v>0</v>
      </c>
      <c r="X40" s="117">
        <v>0</v>
      </c>
      <c r="Y40" s="117">
        <v>0</v>
      </c>
      <c r="Z40" s="117">
        <v>0</v>
      </c>
      <c r="AA40" s="117">
        <v>0</v>
      </c>
      <c r="AB40" s="120">
        <v>0</v>
      </c>
      <c r="AC40" s="21">
        <v>0.2</v>
      </c>
      <c r="AD40" s="12">
        <v>1.2</v>
      </c>
      <c r="AE40" s="12">
        <v>1</v>
      </c>
      <c r="AF40" s="12">
        <v>1</v>
      </c>
      <c r="AG40" s="12">
        <v>1</v>
      </c>
      <c r="AH40" s="12">
        <v>1</v>
      </c>
      <c r="AI40" s="12">
        <v>1</v>
      </c>
      <c r="AJ40" s="13">
        <v>1</v>
      </c>
      <c r="AK40" s="21">
        <v>0.2</v>
      </c>
      <c r="AL40" s="12">
        <v>1.2</v>
      </c>
      <c r="AM40" s="12">
        <v>1</v>
      </c>
      <c r="AN40" s="12">
        <v>1</v>
      </c>
      <c r="AO40" s="12">
        <v>1</v>
      </c>
      <c r="AP40" s="12">
        <v>1</v>
      </c>
      <c r="AQ40" s="12">
        <v>6</v>
      </c>
      <c r="AR40" s="22">
        <v>6</v>
      </c>
      <c r="AS40" s="21">
        <v>0.2</v>
      </c>
      <c r="AT40" s="12">
        <v>1.2</v>
      </c>
      <c r="AU40" s="12">
        <v>1</v>
      </c>
      <c r="AV40" s="12">
        <v>1</v>
      </c>
      <c r="AW40" s="12">
        <v>1</v>
      </c>
      <c r="AX40" s="103">
        <v>1</v>
      </c>
      <c r="AY40" s="12">
        <v>1</v>
      </c>
      <c r="AZ40" s="13">
        <v>1</v>
      </c>
      <c r="BA40" s="27">
        <v>0.2</v>
      </c>
      <c r="BB40" s="12">
        <v>1.2</v>
      </c>
      <c r="BC40" s="12">
        <v>1</v>
      </c>
      <c r="BD40" s="12">
        <v>1</v>
      </c>
      <c r="BE40" s="12">
        <v>1</v>
      </c>
      <c r="BF40" s="12">
        <v>1</v>
      </c>
      <c r="BG40" s="12">
        <v>1</v>
      </c>
      <c r="BH40" s="13">
        <v>1</v>
      </c>
      <c r="BI40" s="53">
        <f t="shared" si="0"/>
        <v>44</v>
      </c>
      <c r="BJ40" s="86"/>
    </row>
    <row r="41" spans="2:62" ht="13.5" thickBot="1">
      <c r="B41" s="46" t="s">
        <v>0</v>
      </c>
      <c r="C41" s="47" t="s">
        <v>1</v>
      </c>
      <c r="D41" s="139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3">
        <v>0</v>
      </c>
      <c r="K41" s="114">
        <v>0</v>
      </c>
      <c r="L41" s="112">
        <v>0</v>
      </c>
      <c r="M41" s="110">
        <v>0</v>
      </c>
      <c r="N41" s="110">
        <v>0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  <c r="T41" s="112">
        <v>0</v>
      </c>
      <c r="U41" s="14"/>
      <c r="V41" s="110">
        <v>0</v>
      </c>
      <c r="W41" s="110">
        <v>0</v>
      </c>
      <c r="X41" s="110">
        <v>0</v>
      </c>
      <c r="Y41" s="110">
        <v>0</v>
      </c>
      <c r="Z41" s="110">
        <v>0</v>
      </c>
      <c r="AA41" s="110">
        <v>0</v>
      </c>
      <c r="AB41" s="111">
        <v>0</v>
      </c>
      <c r="AC41" s="112">
        <v>0</v>
      </c>
      <c r="AD41" s="110">
        <v>0</v>
      </c>
      <c r="AE41" s="110">
        <v>0</v>
      </c>
      <c r="AF41" s="110">
        <v>0</v>
      </c>
      <c r="AG41" s="110">
        <v>0</v>
      </c>
      <c r="AH41" s="110">
        <v>0</v>
      </c>
      <c r="AI41" s="110">
        <v>0</v>
      </c>
      <c r="AJ41" s="111">
        <v>0</v>
      </c>
      <c r="AK41" s="112">
        <v>0</v>
      </c>
      <c r="AL41" s="110">
        <v>1.7</v>
      </c>
      <c r="AM41" s="110">
        <v>1</v>
      </c>
      <c r="AN41" s="110">
        <v>1</v>
      </c>
      <c r="AO41" s="110">
        <v>1</v>
      </c>
      <c r="AP41" s="110">
        <v>1</v>
      </c>
      <c r="AQ41" s="121">
        <v>1</v>
      </c>
      <c r="AR41" s="137">
        <v>1</v>
      </c>
      <c r="AS41" s="23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5">
        <v>0</v>
      </c>
      <c r="BA41" s="28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5">
        <v>0</v>
      </c>
      <c r="BI41" s="53">
        <f t="shared" si="0"/>
        <v>7.7</v>
      </c>
      <c r="BJ41" s="86"/>
    </row>
    <row r="42" spans="2:62" ht="13.5" thickBot="1">
      <c r="B42" s="48"/>
      <c r="C42" s="48"/>
      <c r="D42" s="1"/>
      <c r="E42" s="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"/>
      <c r="V42" s="3"/>
      <c r="W42" s="3"/>
      <c r="X42" s="3"/>
      <c r="Y42" s="3"/>
      <c r="Z42" s="3"/>
      <c r="AA42" s="3"/>
      <c r="AB42" s="3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53"/>
      <c r="BJ42" s="86"/>
    </row>
    <row r="43" spans="2:62" ht="13.5" thickBot="1">
      <c r="B43" s="147" t="s">
        <v>54</v>
      </c>
      <c r="C43" s="148" t="s">
        <v>55</v>
      </c>
      <c r="D43" s="122">
        <v>0</v>
      </c>
      <c r="E43" s="123">
        <v>0</v>
      </c>
      <c r="F43" s="123">
        <v>0</v>
      </c>
      <c r="G43" s="123">
        <v>0</v>
      </c>
      <c r="H43" s="123">
        <v>0</v>
      </c>
      <c r="I43" s="123">
        <v>0</v>
      </c>
      <c r="J43" s="123">
        <v>0</v>
      </c>
      <c r="K43" s="126">
        <v>0</v>
      </c>
      <c r="L43" s="127">
        <f>'AP Fahrzeug'!H47</f>
        <v>0.5</v>
      </c>
      <c r="M43" s="123">
        <f>'AP Fahrer'!G38</f>
        <v>1</v>
      </c>
      <c r="N43" s="123">
        <v>0</v>
      </c>
      <c r="O43" s="123">
        <v>1</v>
      </c>
      <c r="P43" s="123">
        <v>0</v>
      </c>
      <c r="Q43" s="123">
        <v>1</v>
      </c>
      <c r="R43" s="123">
        <v>0</v>
      </c>
      <c r="S43" s="128">
        <v>1</v>
      </c>
      <c r="T43" s="122">
        <v>0.5</v>
      </c>
      <c r="U43" s="123"/>
      <c r="V43" s="123">
        <v>1</v>
      </c>
      <c r="W43" s="123">
        <v>0</v>
      </c>
      <c r="X43" s="123">
        <v>1</v>
      </c>
      <c r="Y43" s="123">
        <v>0</v>
      </c>
      <c r="Z43" s="123">
        <v>1</v>
      </c>
      <c r="AA43" s="129">
        <v>0</v>
      </c>
      <c r="AB43" s="130">
        <v>1</v>
      </c>
      <c r="AC43" s="127">
        <v>0.5</v>
      </c>
      <c r="AD43" s="123">
        <v>1</v>
      </c>
      <c r="AE43" s="123">
        <v>1</v>
      </c>
      <c r="AF43" s="123">
        <v>1</v>
      </c>
      <c r="AG43" s="123">
        <v>1</v>
      </c>
      <c r="AH43" s="123">
        <v>1</v>
      </c>
      <c r="AI43" s="123">
        <v>1</v>
      </c>
      <c r="AJ43" s="128">
        <v>1</v>
      </c>
      <c r="AK43" s="122">
        <v>0</v>
      </c>
      <c r="AL43" s="123">
        <v>0</v>
      </c>
      <c r="AM43" s="123">
        <v>0</v>
      </c>
      <c r="AN43" s="123">
        <v>0</v>
      </c>
      <c r="AO43" s="123">
        <v>0</v>
      </c>
      <c r="AP43" s="123">
        <v>0</v>
      </c>
      <c r="AQ43" s="124">
        <v>0</v>
      </c>
      <c r="AR43" s="125">
        <v>0</v>
      </c>
      <c r="AS43" s="122">
        <v>0</v>
      </c>
      <c r="AT43" s="123">
        <v>0</v>
      </c>
      <c r="AU43" s="123">
        <v>0</v>
      </c>
      <c r="AV43" s="123">
        <v>0</v>
      </c>
      <c r="AW43" s="123">
        <v>0</v>
      </c>
      <c r="AX43" s="123">
        <v>0</v>
      </c>
      <c r="AY43" s="123">
        <v>0</v>
      </c>
      <c r="AZ43" s="130">
        <v>0</v>
      </c>
      <c r="BA43" s="122">
        <v>0</v>
      </c>
      <c r="BB43" s="123">
        <v>0</v>
      </c>
      <c r="BC43" s="123">
        <v>0</v>
      </c>
      <c r="BD43" s="123">
        <v>0</v>
      </c>
      <c r="BE43" s="123">
        <v>0</v>
      </c>
      <c r="BF43" s="123">
        <v>0</v>
      </c>
      <c r="BG43" s="129">
        <v>0</v>
      </c>
      <c r="BH43" s="130">
        <v>0</v>
      </c>
      <c r="BI43" s="53">
        <f t="shared" si="0"/>
        <v>16.5</v>
      </c>
      <c r="BJ43" s="86"/>
    </row>
    <row r="44" spans="2:62" ht="13.5" thickBot="1">
      <c r="B44" s="48"/>
      <c r="C44" s="4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53"/>
      <c r="BJ44" s="86"/>
    </row>
    <row r="45" spans="2:62" ht="12.75">
      <c r="B45" s="49" t="s">
        <v>56</v>
      </c>
      <c r="C45" s="146" t="s">
        <v>57</v>
      </c>
      <c r="D45" s="21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55">
        <v>0</v>
      </c>
      <c r="K45" s="59">
        <v>0</v>
      </c>
      <c r="L45" s="27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55">
        <v>0</v>
      </c>
      <c r="S45" s="62">
        <v>0</v>
      </c>
      <c r="T45" s="21">
        <v>0</v>
      </c>
      <c r="U45" s="12"/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3">
        <v>0</v>
      </c>
      <c r="AC45" s="27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22">
        <v>0</v>
      </c>
      <c r="AK45" s="44">
        <v>0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4">
        <v>0</v>
      </c>
      <c r="AR45" s="134">
        <v>0</v>
      </c>
      <c r="AS45" s="21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3">
        <v>0</v>
      </c>
      <c r="BA45" s="27">
        <f>'AP Fahrzeug'!H49</f>
        <v>0.9</v>
      </c>
      <c r="BB45" s="12">
        <v>0</v>
      </c>
      <c r="BC45" s="12">
        <v>1</v>
      </c>
      <c r="BD45" s="12">
        <v>1</v>
      </c>
      <c r="BE45" s="12">
        <v>1</v>
      </c>
      <c r="BF45" s="12">
        <v>1</v>
      </c>
      <c r="BG45" s="12">
        <f>'DMV R1'!D38</f>
        <v>0</v>
      </c>
      <c r="BH45" s="13">
        <f>'DMV R2'!D38</f>
        <v>1</v>
      </c>
      <c r="BI45" s="53">
        <f t="shared" si="0"/>
        <v>5.9</v>
      </c>
      <c r="BJ45" s="86"/>
    </row>
    <row r="46" spans="2:62" ht="12.75">
      <c r="B46" s="37" t="s">
        <v>58</v>
      </c>
      <c r="C46" s="115" t="s">
        <v>59</v>
      </c>
      <c r="D46" s="30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54">
        <v>0</v>
      </c>
      <c r="K46" s="57">
        <v>0</v>
      </c>
      <c r="L46" s="29">
        <f>'AP Fahrzeug'!H50</f>
        <v>1.1</v>
      </c>
      <c r="M46" s="11">
        <f>'AP Fahrer'!G41</f>
        <v>0.8</v>
      </c>
      <c r="N46" s="11">
        <v>1</v>
      </c>
      <c r="O46" s="11">
        <v>1</v>
      </c>
      <c r="P46" s="11">
        <v>1</v>
      </c>
      <c r="Q46" s="11">
        <v>1</v>
      </c>
      <c r="R46" s="54">
        <f>'Hock R1'!D27</f>
        <v>9.88888888888889</v>
      </c>
      <c r="S46" s="63">
        <f>'Hock R2'!D24</f>
        <v>9.333333333333334</v>
      </c>
      <c r="T46" s="30">
        <v>1.1</v>
      </c>
      <c r="U46" s="11"/>
      <c r="V46" s="11">
        <v>0.8</v>
      </c>
      <c r="W46" s="11">
        <v>1</v>
      </c>
      <c r="X46" s="11">
        <v>1</v>
      </c>
      <c r="Y46" s="11">
        <v>1</v>
      </c>
      <c r="Z46" s="11">
        <v>1</v>
      </c>
      <c r="AA46" s="54">
        <f>'XL NBRG1'!D7</f>
        <v>9</v>
      </c>
      <c r="AB46" s="16">
        <f>'XL NBRG2'!D30</f>
        <v>9</v>
      </c>
      <c r="AC46" s="29">
        <v>1.1</v>
      </c>
      <c r="AD46" s="11">
        <v>0.8</v>
      </c>
      <c r="AE46" s="11">
        <v>1</v>
      </c>
      <c r="AF46" s="11">
        <v>1</v>
      </c>
      <c r="AG46" s="11">
        <v>1</v>
      </c>
      <c r="AH46" s="11">
        <v>1</v>
      </c>
      <c r="AI46" s="54">
        <f>'Spa R1'!D33</f>
        <v>9.75</v>
      </c>
      <c r="AJ46" s="63">
        <f>'Spa R2'!E38</f>
        <v>2.25</v>
      </c>
      <c r="AK46" s="105">
        <v>0</v>
      </c>
      <c r="AL46" s="101">
        <v>0</v>
      </c>
      <c r="AM46" s="101">
        <v>0</v>
      </c>
      <c r="AN46" s="101">
        <v>0</v>
      </c>
      <c r="AO46" s="101">
        <v>0</v>
      </c>
      <c r="AP46" s="101">
        <v>0</v>
      </c>
      <c r="AQ46" s="102">
        <v>0</v>
      </c>
      <c r="AR46" s="135">
        <v>0</v>
      </c>
      <c r="AS46" s="30">
        <v>1.1</v>
      </c>
      <c r="AT46" s="11">
        <v>0.8</v>
      </c>
      <c r="AU46" s="11">
        <v>1</v>
      </c>
      <c r="AV46" s="11">
        <v>0</v>
      </c>
      <c r="AW46" s="11">
        <v>1</v>
      </c>
      <c r="AX46" s="11">
        <v>1</v>
      </c>
      <c r="AY46" s="54">
        <f>'kombiniertes Q Zolder'!D24</f>
        <v>7.25</v>
      </c>
      <c r="AZ46" s="57">
        <f>'Zolder R2'!E26</f>
        <v>7.25</v>
      </c>
      <c r="BA46" s="29">
        <v>1.1</v>
      </c>
      <c r="BB46" s="11">
        <v>0.8</v>
      </c>
      <c r="BC46" s="11">
        <v>0.8</v>
      </c>
      <c r="BD46" s="11">
        <v>1</v>
      </c>
      <c r="BE46" s="11">
        <v>1</v>
      </c>
      <c r="BF46" s="11">
        <v>1</v>
      </c>
      <c r="BG46" s="54">
        <f>'DMV R1'!D30</f>
        <v>9</v>
      </c>
      <c r="BH46" s="57">
        <f>'DMV R2'!D30</f>
        <v>9</v>
      </c>
      <c r="BI46" s="149">
        <f t="shared" si="0"/>
        <v>110.0222222222222</v>
      </c>
      <c r="BJ46" s="150">
        <v>1</v>
      </c>
    </row>
    <row r="47" spans="2:62" ht="12.75">
      <c r="B47" s="39" t="s">
        <v>8</v>
      </c>
      <c r="C47" s="142" t="s">
        <v>9</v>
      </c>
      <c r="D47" s="30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54">
        <v>0</v>
      </c>
      <c r="K47" s="16">
        <v>0</v>
      </c>
      <c r="L47" s="29">
        <f>'AP Fahrzeug'!H51</f>
        <v>0.5</v>
      </c>
      <c r="M47" s="11">
        <f>'AP Fahrer'!G42</f>
        <v>1</v>
      </c>
      <c r="N47" s="11">
        <v>1</v>
      </c>
      <c r="O47" s="11">
        <v>0</v>
      </c>
      <c r="P47" s="11">
        <v>1</v>
      </c>
      <c r="Q47" s="11">
        <v>1</v>
      </c>
      <c r="R47" s="11">
        <f>'Hock R1'!B359</f>
        <v>0</v>
      </c>
      <c r="S47" s="63">
        <f>'Hock R2'!D28</f>
        <v>2.6666666666666665</v>
      </c>
      <c r="T47" s="30">
        <v>0</v>
      </c>
      <c r="U47" s="11"/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6">
        <v>0</v>
      </c>
      <c r="AC47" s="29">
        <v>0.5</v>
      </c>
      <c r="AD47" s="11">
        <v>1</v>
      </c>
      <c r="AE47" s="11">
        <v>1</v>
      </c>
      <c r="AF47" s="11">
        <v>1</v>
      </c>
      <c r="AG47" s="11">
        <v>1</v>
      </c>
      <c r="AH47" s="11">
        <v>1</v>
      </c>
      <c r="AI47" s="11">
        <f>'Spa R1'!D38</f>
        <v>3.5</v>
      </c>
      <c r="AJ47" s="18">
        <f>'Spa R2'!E36</f>
        <v>4.75</v>
      </c>
      <c r="AK47" s="105">
        <v>0</v>
      </c>
      <c r="AL47" s="101">
        <v>0</v>
      </c>
      <c r="AM47" s="101">
        <v>0</v>
      </c>
      <c r="AN47" s="101">
        <v>0</v>
      </c>
      <c r="AO47" s="101">
        <v>0</v>
      </c>
      <c r="AP47" s="101">
        <v>0</v>
      </c>
      <c r="AQ47" s="102">
        <v>0</v>
      </c>
      <c r="AR47" s="135">
        <v>0</v>
      </c>
      <c r="AS47" s="30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v>0</v>
      </c>
      <c r="AZ47" s="16">
        <v>0</v>
      </c>
      <c r="BA47" s="29">
        <v>0.5</v>
      </c>
      <c r="BB47" s="11">
        <v>1</v>
      </c>
      <c r="BC47" s="11">
        <v>1</v>
      </c>
      <c r="BD47" s="11">
        <v>1</v>
      </c>
      <c r="BE47" s="11">
        <v>1</v>
      </c>
      <c r="BF47" s="11">
        <v>1</v>
      </c>
      <c r="BG47" s="54">
        <f>'DMV R1'!D35</f>
        <v>4</v>
      </c>
      <c r="BH47" s="57">
        <f>'DMV R2'!D34</f>
        <v>5</v>
      </c>
      <c r="BI47" s="53">
        <f t="shared" si="0"/>
        <v>35.416666666666664</v>
      </c>
      <c r="BJ47" s="86"/>
    </row>
    <row r="48" spans="2:62" ht="12.75">
      <c r="B48" s="39" t="s">
        <v>60</v>
      </c>
      <c r="C48" s="142" t="s">
        <v>61</v>
      </c>
      <c r="D48" s="30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54">
        <v>0</v>
      </c>
      <c r="K48" s="16">
        <v>0</v>
      </c>
      <c r="L48" s="29">
        <f>'AP Fahrzeug'!H52</f>
        <v>0.4</v>
      </c>
      <c r="M48" s="11">
        <f>'AP Fahrer'!G43</f>
        <v>0.5</v>
      </c>
      <c r="N48" s="11">
        <v>1</v>
      </c>
      <c r="O48" s="11">
        <v>1</v>
      </c>
      <c r="P48" s="11">
        <v>1</v>
      </c>
      <c r="Q48" s="11">
        <v>1</v>
      </c>
      <c r="R48" s="54">
        <f>'Hock R1'!D33</f>
        <v>3.2222222222222223</v>
      </c>
      <c r="S48" s="63">
        <f>'Hock R2'!D29</f>
        <v>0</v>
      </c>
      <c r="T48" s="30">
        <v>0.4</v>
      </c>
      <c r="U48" s="11"/>
      <c r="V48" s="11">
        <v>0.5</v>
      </c>
      <c r="W48" s="11">
        <v>1</v>
      </c>
      <c r="X48" s="11">
        <v>1</v>
      </c>
      <c r="Y48" s="11">
        <v>1</v>
      </c>
      <c r="Z48" s="11">
        <v>1</v>
      </c>
      <c r="AA48" s="54">
        <f>'XL NBRG1'!D11</f>
        <v>1</v>
      </c>
      <c r="AB48" s="16">
        <f>'XL NBRG2'!D34</f>
        <v>1</v>
      </c>
      <c r="AC48" s="29">
        <v>0.4</v>
      </c>
      <c r="AD48" s="11">
        <v>0.5</v>
      </c>
      <c r="AE48" s="11">
        <v>1</v>
      </c>
      <c r="AF48" s="11">
        <v>1</v>
      </c>
      <c r="AG48" s="11">
        <v>1</v>
      </c>
      <c r="AH48" s="11">
        <v>1</v>
      </c>
      <c r="AI48" s="54">
        <f>'Spa R1'!D39</f>
        <v>2.25</v>
      </c>
      <c r="AJ48" s="63">
        <f>'Spa R2'!E39</f>
        <v>1</v>
      </c>
      <c r="AK48" s="105">
        <v>0</v>
      </c>
      <c r="AL48" s="101">
        <v>0</v>
      </c>
      <c r="AM48" s="101">
        <v>0</v>
      </c>
      <c r="AN48" s="101">
        <v>0</v>
      </c>
      <c r="AO48" s="101">
        <v>0</v>
      </c>
      <c r="AP48" s="101">
        <v>0</v>
      </c>
      <c r="AQ48" s="102">
        <v>0</v>
      </c>
      <c r="AR48" s="135">
        <v>0</v>
      </c>
      <c r="AS48" s="30">
        <v>0.4</v>
      </c>
      <c r="AT48" s="11">
        <v>0.5</v>
      </c>
      <c r="AU48" s="11">
        <v>1</v>
      </c>
      <c r="AV48" s="11">
        <v>0</v>
      </c>
      <c r="AW48" s="11">
        <v>1</v>
      </c>
      <c r="AX48" s="11">
        <v>1</v>
      </c>
      <c r="AY48" s="54">
        <f>'kombiniertes Q Zolder'!D29</f>
        <v>1</v>
      </c>
      <c r="AZ48" s="57">
        <f>'Zolder R2'!E30</f>
        <v>2.25</v>
      </c>
      <c r="BA48" s="29">
        <v>0.4</v>
      </c>
      <c r="BB48" s="11">
        <v>0.5</v>
      </c>
      <c r="BC48" s="11">
        <v>1</v>
      </c>
      <c r="BD48" s="11">
        <v>1</v>
      </c>
      <c r="BE48" s="11">
        <v>1</v>
      </c>
      <c r="BF48" s="11">
        <v>1</v>
      </c>
      <c r="BG48" s="54">
        <f>'DMV R1'!D36</f>
        <v>3</v>
      </c>
      <c r="BH48" s="57">
        <f>'DMV R2'!D36</f>
        <v>3</v>
      </c>
      <c r="BI48" s="53">
        <f t="shared" si="0"/>
        <v>41.22222222222222</v>
      </c>
      <c r="BJ48" s="86"/>
    </row>
    <row r="49" spans="2:62" ht="12" customHeight="1">
      <c r="B49" s="35" t="s">
        <v>62</v>
      </c>
      <c r="C49" s="141" t="s">
        <v>63</v>
      </c>
      <c r="D49" s="30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54">
        <v>0</v>
      </c>
      <c r="K49" s="57">
        <v>0</v>
      </c>
      <c r="L49" s="29">
        <f>'AP Fahrzeug'!H53</f>
        <v>0.6000000000000001</v>
      </c>
      <c r="M49" s="11">
        <f>'AP Fahrer'!G45</f>
        <v>0.1</v>
      </c>
      <c r="N49" s="11">
        <v>1</v>
      </c>
      <c r="O49" s="11">
        <v>1</v>
      </c>
      <c r="P49" s="11">
        <v>1</v>
      </c>
      <c r="Q49" s="11">
        <v>0</v>
      </c>
      <c r="R49" s="54">
        <f>'Hock R1'!D29</f>
        <v>7.666666666666666</v>
      </c>
      <c r="S49" s="18">
        <v>0</v>
      </c>
      <c r="T49" s="30">
        <v>0</v>
      </c>
      <c r="U49" s="11"/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6">
        <v>0</v>
      </c>
      <c r="AC49" s="29">
        <v>0.6</v>
      </c>
      <c r="AD49" s="11">
        <v>0.1</v>
      </c>
      <c r="AE49" s="11">
        <v>1</v>
      </c>
      <c r="AF49" s="11">
        <v>1</v>
      </c>
      <c r="AG49" s="11">
        <v>1</v>
      </c>
      <c r="AH49" s="11">
        <v>1</v>
      </c>
      <c r="AI49" s="54">
        <f>'Spa R1'!D36</f>
        <v>6</v>
      </c>
      <c r="AJ49" s="63">
        <f>'Spa R2'!E37</f>
        <v>3.5</v>
      </c>
      <c r="AK49" s="105">
        <v>0</v>
      </c>
      <c r="AL49" s="101">
        <v>0</v>
      </c>
      <c r="AM49" s="101">
        <v>0</v>
      </c>
      <c r="AN49" s="101">
        <v>0</v>
      </c>
      <c r="AO49" s="101">
        <v>0</v>
      </c>
      <c r="AP49" s="101">
        <v>0</v>
      </c>
      <c r="AQ49" s="102">
        <v>0</v>
      </c>
      <c r="AR49" s="135">
        <v>0</v>
      </c>
      <c r="AS49" s="30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v>0</v>
      </c>
      <c r="AZ49" s="16">
        <v>0</v>
      </c>
      <c r="BA49" s="29">
        <v>0.6</v>
      </c>
      <c r="BB49" s="11">
        <v>0.1</v>
      </c>
      <c r="BC49" s="11">
        <v>1</v>
      </c>
      <c r="BD49" s="11">
        <v>1</v>
      </c>
      <c r="BE49" s="11">
        <v>1</v>
      </c>
      <c r="BF49" s="11">
        <v>1</v>
      </c>
      <c r="BG49" s="54">
        <f>'DMV R1'!D31</f>
        <v>8</v>
      </c>
      <c r="BH49" s="57">
        <f>'DMV R2'!D33</f>
        <v>6</v>
      </c>
      <c r="BI49" s="53">
        <f t="shared" si="0"/>
        <v>44.266666666666666</v>
      </c>
      <c r="BJ49" s="86"/>
    </row>
    <row r="50" spans="2:62" ht="12.75">
      <c r="B50" s="74" t="s">
        <v>0</v>
      </c>
      <c r="C50" s="143" t="s">
        <v>1</v>
      </c>
      <c r="D50" s="65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9">
        <v>0</v>
      </c>
      <c r="K50" s="67">
        <v>0</v>
      </c>
      <c r="L50" s="68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9">
        <v>0</v>
      </c>
      <c r="S50" s="70">
        <v>0</v>
      </c>
      <c r="T50" s="65">
        <v>0</v>
      </c>
      <c r="U50" s="66"/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71">
        <v>0</v>
      </c>
      <c r="AC50" s="68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0</v>
      </c>
      <c r="AI50" s="69">
        <v>0</v>
      </c>
      <c r="AJ50" s="70">
        <v>0</v>
      </c>
      <c r="AK50" s="105">
        <v>0</v>
      </c>
      <c r="AL50" s="101">
        <v>0</v>
      </c>
      <c r="AM50" s="101">
        <v>0</v>
      </c>
      <c r="AN50" s="101">
        <v>0</v>
      </c>
      <c r="AO50" s="101">
        <v>0</v>
      </c>
      <c r="AP50" s="101">
        <v>0</v>
      </c>
      <c r="AQ50" s="102">
        <v>0</v>
      </c>
      <c r="AR50" s="135">
        <v>0</v>
      </c>
      <c r="AS50" s="30"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v>0</v>
      </c>
      <c r="AZ50" s="16">
        <v>0</v>
      </c>
      <c r="BA50" s="68">
        <v>0</v>
      </c>
      <c r="BB50" s="66">
        <v>0</v>
      </c>
      <c r="BC50" s="66">
        <v>0</v>
      </c>
      <c r="BD50" s="66">
        <v>0</v>
      </c>
      <c r="BE50" s="66">
        <v>0</v>
      </c>
      <c r="BF50" s="66">
        <v>0</v>
      </c>
      <c r="BG50" s="66">
        <v>0</v>
      </c>
      <c r="BH50" s="71">
        <v>0</v>
      </c>
      <c r="BI50" s="53">
        <f t="shared" si="0"/>
        <v>0</v>
      </c>
      <c r="BJ50" s="86"/>
    </row>
    <row r="51" spans="2:62" ht="12.75">
      <c r="B51" s="74" t="s">
        <v>146</v>
      </c>
      <c r="C51" s="143" t="s">
        <v>145</v>
      </c>
      <c r="D51" s="30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54">
        <v>0</v>
      </c>
      <c r="K51" s="16">
        <v>0</v>
      </c>
      <c r="L51" s="68">
        <f>'AP Fahrzeug'!H55</f>
        <v>0.5</v>
      </c>
      <c r="M51" s="66">
        <v>0</v>
      </c>
      <c r="N51" s="66">
        <v>1</v>
      </c>
      <c r="O51" s="66">
        <v>1</v>
      </c>
      <c r="P51" s="66">
        <v>1</v>
      </c>
      <c r="Q51" s="66">
        <v>1</v>
      </c>
      <c r="R51" s="69">
        <f>'Hock R1'!D30</f>
        <v>6.555555555555555</v>
      </c>
      <c r="S51" s="76">
        <f>'Hock R2'!D27</f>
        <v>4.333333333333333</v>
      </c>
      <c r="T51" s="65">
        <v>0.5</v>
      </c>
      <c r="U51" s="66"/>
      <c r="V51" s="66">
        <v>0</v>
      </c>
      <c r="W51" s="66">
        <v>1</v>
      </c>
      <c r="X51" s="66">
        <v>1</v>
      </c>
      <c r="Y51" s="66">
        <v>1</v>
      </c>
      <c r="Z51" s="66">
        <v>1</v>
      </c>
      <c r="AA51" s="66">
        <f>'XL NBRG1'!D9</f>
        <v>5</v>
      </c>
      <c r="AB51" s="71">
        <f>'XL NBRG2'!D31</f>
        <v>7</v>
      </c>
      <c r="AC51" s="68">
        <v>0.5</v>
      </c>
      <c r="AD51" s="66">
        <v>0</v>
      </c>
      <c r="AE51" s="66">
        <v>1</v>
      </c>
      <c r="AF51" s="66">
        <v>1</v>
      </c>
      <c r="AG51" s="66">
        <v>1</v>
      </c>
      <c r="AH51" s="66">
        <v>1</v>
      </c>
      <c r="AI51" s="69">
        <f>'Spa R1'!D35</f>
        <v>7.25</v>
      </c>
      <c r="AJ51" s="70">
        <f>'Spa R2'!E32</f>
        <v>9.75</v>
      </c>
      <c r="AK51" s="105">
        <v>0</v>
      </c>
      <c r="AL51" s="101">
        <v>0</v>
      </c>
      <c r="AM51" s="101">
        <v>0</v>
      </c>
      <c r="AN51" s="101">
        <v>0</v>
      </c>
      <c r="AO51" s="101">
        <v>0</v>
      </c>
      <c r="AP51" s="101">
        <v>0</v>
      </c>
      <c r="AQ51" s="102">
        <v>0</v>
      </c>
      <c r="AR51" s="135">
        <v>0</v>
      </c>
      <c r="AS51" s="30">
        <v>0.5</v>
      </c>
      <c r="AT51" s="11">
        <v>0</v>
      </c>
      <c r="AU51" s="11">
        <v>1</v>
      </c>
      <c r="AV51" s="11">
        <v>0</v>
      </c>
      <c r="AW51" s="11">
        <v>1</v>
      </c>
      <c r="AX51" s="11">
        <v>1</v>
      </c>
      <c r="AY51" s="11">
        <f>'kombiniertes Q Zolder'!D22</f>
        <v>9.75</v>
      </c>
      <c r="AZ51" s="16">
        <f>'Zolder R2'!E28</f>
        <v>4.75</v>
      </c>
      <c r="BA51" s="68">
        <v>0.5</v>
      </c>
      <c r="BB51" s="66">
        <v>0</v>
      </c>
      <c r="BC51" s="66">
        <v>1</v>
      </c>
      <c r="BD51" s="66">
        <v>1</v>
      </c>
      <c r="BE51" s="66">
        <v>1</v>
      </c>
      <c r="BF51" s="66">
        <v>1</v>
      </c>
      <c r="BG51" s="66">
        <f>'DMV R1'!D32</f>
        <v>7</v>
      </c>
      <c r="BH51" s="71">
        <f>'DMV R2'!D31</f>
        <v>8</v>
      </c>
      <c r="BI51" s="149">
        <f t="shared" si="0"/>
        <v>90.88888888888889</v>
      </c>
      <c r="BJ51" s="150">
        <v>6</v>
      </c>
    </row>
    <row r="52" spans="2:62" ht="12.75">
      <c r="B52" s="74" t="s">
        <v>130</v>
      </c>
      <c r="C52" s="143" t="s">
        <v>22</v>
      </c>
      <c r="D52" s="30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54">
        <v>0</v>
      </c>
      <c r="K52" s="16">
        <v>0</v>
      </c>
      <c r="L52" s="68">
        <f>'AP Fahrzeug'!H56</f>
        <v>0.5</v>
      </c>
      <c r="M52" s="66">
        <f>'AP Fahrer'!G44</f>
        <v>0.7000000000000001</v>
      </c>
      <c r="N52" s="66">
        <v>1</v>
      </c>
      <c r="O52" s="66">
        <v>1</v>
      </c>
      <c r="P52" s="66">
        <v>1</v>
      </c>
      <c r="Q52" s="66">
        <v>0</v>
      </c>
      <c r="R52" s="69">
        <f>'Hock R1'!D32</f>
        <v>4.333333333333333</v>
      </c>
      <c r="S52" s="70">
        <v>0</v>
      </c>
      <c r="T52" s="65">
        <v>0.5</v>
      </c>
      <c r="U52" s="66"/>
      <c r="V52" s="66">
        <v>0.7</v>
      </c>
      <c r="W52" s="66">
        <v>1</v>
      </c>
      <c r="X52" s="66">
        <v>1</v>
      </c>
      <c r="Y52" s="66">
        <v>1</v>
      </c>
      <c r="Z52" s="66">
        <v>1</v>
      </c>
      <c r="AA52" s="66">
        <f>'XL NBRG1'!D10</f>
        <v>3</v>
      </c>
      <c r="AB52" s="71">
        <f>'XL NBRG2'!D33</f>
        <v>3</v>
      </c>
      <c r="AC52" s="68">
        <v>0.5</v>
      </c>
      <c r="AD52" s="66">
        <v>0.7</v>
      </c>
      <c r="AE52" s="66">
        <v>1</v>
      </c>
      <c r="AF52" s="66">
        <v>1</v>
      </c>
      <c r="AG52" s="66">
        <v>1</v>
      </c>
      <c r="AH52" s="66">
        <v>0</v>
      </c>
      <c r="AI52" s="69">
        <v>1</v>
      </c>
      <c r="AJ52" s="70">
        <v>0</v>
      </c>
      <c r="AK52" s="105">
        <v>0</v>
      </c>
      <c r="AL52" s="101">
        <v>0</v>
      </c>
      <c r="AM52" s="101">
        <v>0</v>
      </c>
      <c r="AN52" s="101">
        <v>0</v>
      </c>
      <c r="AO52" s="101">
        <v>0</v>
      </c>
      <c r="AP52" s="101">
        <v>0</v>
      </c>
      <c r="AQ52" s="102">
        <v>0</v>
      </c>
      <c r="AR52" s="135">
        <v>0</v>
      </c>
      <c r="AS52" s="30">
        <v>0.5</v>
      </c>
      <c r="AT52" s="11">
        <v>0.7</v>
      </c>
      <c r="AU52" s="11">
        <v>1</v>
      </c>
      <c r="AV52" s="11">
        <v>0</v>
      </c>
      <c r="AW52" s="11">
        <v>1</v>
      </c>
      <c r="AX52" s="11">
        <v>1</v>
      </c>
      <c r="AY52" s="11">
        <f>'kombiniertes Q Zolder'!D23</f>
        <v>8.5</v>
      </c>
      <c r="AZ52" s="16">
        <f>'Zolder R2'!E29</f>
        <v>3.5</v>
      </c>
      <c r="BA52" s="68">
        <v>0.5</v>
      </c>
      <c r="BB52" s="66">
        <v>0.7</v>
      </c>
      <c r="BC52" s="66">
        <v>1</v>
      </c>
      <c r="BD52" s="66">
        <v>1</v>
      </c>
      <c r="BE52" s="66">
        <v>1</v>
      </c>
      <c r="BF52" s="66">
        <v>1</v>
      </c>
      <c r="BG52" s="66">
        <f>'DMV R1'!D37</f>
        <v>2</v>
      </c>
      <c r="BH52" s="71">
        <f>'DMV R2'!D37</f>
        <v>2</v>
      </c>
      <c r="BI52" s="53">
        <f t="shared" si="0"/>
        <v>50.333333333333336</v>
      </c>
      <c r="BJ52" s="86"/>
    </row>
    <row r="53" spans="2:62" ht="12.75">
      <c r="B53" s="74" t="s">
        <v>147</v>
      </c>
      <c r="C53" s="143" t="s">
        <v>148</v>
      </c>
      <c r="D53" s="30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54">
        <v>0</v>
      </c>
      <c r="K53" s="57">
        <v>0</v>
      </c>
      <c r="L53" s="68">
        <f>'AP Fahrzeug'!H57</f>
        <v>0.4</v>
      </c>
      <c r="M53" s="66">
        <v>0</v>
      </c>
      <c r="N53" s="66">
        <v>1</v>
      </c>
      <c r="O53" s="66">
        <v>0</v>
      </c>
      <c r="P53" s="66">
        <v>1</v>
      </c>
      <c r="Q53" s="66">
        <v>0</v>
      </c>
      <c r="R53" s="69">
        <f>'Hock R1'!D34</f>
        <v>0</v>
      </c>
      <c r="S53" s="70">
        <v>0</v>
      </c>
      <c r="T53" s="65">
        <v>0.4</v>
      </c>
      <c r="U53" s="66"/>
      <c r="V53" s="66">
        <v>0</v>
      </c>
      <c r="W53" s="66">
        <v>1</v>
      </c>
      <c r="X53" s="66">
        <v>0</v>
      </c>
      <c r="Y53" s="66">
        <v>0</v>
      </c>
      <c r="Z53" s="66">
        <v>0</v>
      </c>
      <c r="AA53" s="66">
        <v>0</v>
      </c>
      <c r="AB53" s="71">
        <v>0</v>
      </c>
      <c r="AC53" s="68">
        <v>0</v>
      </c>
      <c r="AD53" s="66">
        <v>0</v>
      </c>
      <c r="AE53" s="66">
        <v>0</v>
      </c>
      <c r="AF53" s="66">
        <v>0</v>
      </c>
      <c r="AG53" s="66">
        <v>0</v>
      </c>
      <c r="AH53" s="66">
        <v>0</v>
      </c>
      <c r="AI53" s="69">
        <v>0</v>
      </c>
      <c r="AJ53" s="70">
        <v>0</v>
      </c>
      <c r="AK53" s="105">
        <v>0</v>
      </c>
      <c r="AL53" s="101">
        <v>0</v>
      </c>
      <c r="AM53" s="101">
        <v>0</v>
      </c>
      <c r="AN53" s="101">
        <v>0</v>
      </c>
      <c r="AO53" s="101">
        <v>0</v>
      </c>
      <c r="AP53" s="101">
        <v>0</v>
      </c>
      <c r="AQ53" s="102">
        <v>0</v>
      </c>
      <c r="AR53" s="135">
        <v>0</v>
      </c>
      <c r="AS53" s="30"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v>0</v>
      </c>
      <c r="AY53" s="11">
        <v>0</v>
      </c>
      <c r="AZ53" s="16">
        <v>0</v>
      </c>
      <c r="BA53" s="68">
        <v>0.4</v>
      </c>
      <c r="BB53" s="66">
        <v>0</v>
      </c>
      <c r="BC53" s="66">
        <v>1</v>
      </c>
      <c r="BD53" s="66">
        <v>1</v>
      </c>
      <c r="BE53" s="66">
        <v>1</v>
      </c>
      <c r="BF53" s="66">
        <v>1</v>
      </c>
      <c r="BG53" s="66">
        <f>'DMV R1'!D33</f>
        <v>6</v>
      </c>
      <c r="BH53" s="71">
        <f>'DMV R2'!D35</f>
        <v>4</v>
      </c>
      <c r="BI53" s="53">
        <f t="shared" si="0"/>
        <v>18.2</v>
      </c>
      <c r="BJ53" s="86"/>
    </row>
    <row r="54" spans="2:62" ht="12.75">
      <c r="B54" s="74" t="s">
        <v>149</v>
      </c>
      <c r="C54" s="143" t="s">
        <v>59</v>
      </c>
      <c r="D54" s="65">
        <v>0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9">
        <v>0</v>
      </c>
      <c r="K54" s="67">
        <v>0</v>
      </c>
      <c r="L54" s="68">
        <f>'AP Fahrzeug'!H57</f>
        <v>0.4</v>
      </c>
      <c r="M54" s="66">
        <v>0</v>
      </c>
      <c r="N54" s="66">
        <v>0</v>
      </c>
      <c r="O54" s="66">
        <v>1</v>
      </c>
      <c r="P54" s="66">
        <v>0</v>
      </c>
      <c r="Q54" s="66">
        <v>1</v>
      </c>
      <c r="R54" s="69">
        <v>0</v>
      </c>
      <c r="S54" s="76">
        <f>'Hock R2'!D25</f>
        <v>7.666666666666666</v>
      </c>
      <c r="T54" s="65">
        <v>0.4</v>
      </c>
      <c r="U54" s="66"/>
      <c r="V54" s="66">
        <v>0</v>
      </c>
      <c r="W54" s="66">
        <v>0</v>
      </c>
      <c r="X54" s="66">
        <v>1</v>
      </c>
      <c r="Y54" s="66">
        <v>0</v>
      </c>
      <c r="Z54" s="66">
        <v>0</v>
      </c>
      <c r="AA54" s="66">
        <v>0</v>
      </c>
      <c r="AB54" s="71">
        <v>0</v>
      </c>
      <c r="AC54" s="68">
        <v>0</v>
      </c>
      <c r="AD54" s="66">
        <v>0</v>
      </c>
      <c r="AE54" s="66">
        <v>0</v>
      </c>
      <c r="AF54" s="66">
        <v>0</v>
      </c>
      <c r="AG54" s="66">
        <v>0</v>
      </c>
      <c r="AH54" s="66">
        <v>0</v>
      </c>
      <c r="AI54" s="69">
        <v>0</v>
      </c>
      <c r="AJ54" s="70">
        <v>0</v>
      </c>
      <c r="AK54" s="105">
        <v>0</v>
      </c>
      <c r="AL54" s="101">
        <v>0</v>
      </c>
      <c r="AM54" s="101">
        <v>0</v>
      </c>
      <c r="AN54" s="101">
        <v>0</v>
      </c>
      <c r="AO54" s="101">
        <v>0</v>
      </c>
      <c r="AP54" s="101">
        <v>0</v>
      </c>
      <c r="AQ54" s="102">
        <v>0</v>
      </c>
      <c r="AR54" s="135">
        <v>0</v>
      </c>
      <c r="AS54" s="30">
        <v>0.4</v>
      </c>
      <c r="AT54" s="11">
        <v>0</v>
      </c>
      <c r="AU54" s="11">
        <v>1</v>
      </c>
      <c r="AV54" s="11">
        <v>1</v>
      </c>
      <c r="AW54" s="11">
        <v>1</v>
      </c>
      <c r="AX54" s="11">
        <v>1</v>
      </c>
      <c r="AY54" s="11">
        <f>'kombiniertes Q Zolder'!D28</f>
        <v>2.25</v>
      </c>
      <c r="AZ54" s="16">
        <f>'Zolder R2'!E24</f>
        <v>9.75</v>
      </c>
      <c r="BA54" s="68">
        <v>0</v>
      </c>
      <c r="BB54" s="66">
        <v>0</v>
      </c>
      <c r="BC54" s="66">
        <v>0</v>
      </c>
      <c r="BD54" s="66">
        <v>0</v>
      </c>
      <c r="BE54" s="66">
        <v>0</v>
      </c>
      <c r="BF54" s="66">
        <v>0</v>
      </c>
      <c r="BG54" s="66">
        <v>0</v>
      </c>
      <c r="BH54" s="71">
        <v>0</v>
      </c>
      <c r="BI54" s="53">
        <f t="shared" si="0"/>
        <v>27.866666666666667</v>
      </c>
      <c r="BJ54" s="86"/>
    </row>
    <row r="55" spans="2:61" ht="12.75">
      <c r="B55" s="74" t="s">
        <v>6</v>
      </c>
      <c r="C55" s="143" t="s">
        <v>129</v>
      </c>
      <c r="D55" s="65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9">
        <v>0</v>
      </c>
      <c r="K55" s="67">
        <v>0</v>
      </c>
      <c r="L55" s="68">
        <f>'AP Fahrzeug'!H58</f>
        <v>0.5</v>
      </c>
      <c r="M55" s="66">
        <v>0</v>
      </c>
      <c r="N55" s="66">
        <v>1</v>
      </c>
      <c r="O55" s="66">
        <v>1</v>
      </c>
      <c r="P55" s="66">
        <v>0</v>
      </c>
      <c r="Q55" s="66">
        <v>1</v>
      </c>
      <c r="R55" s="69">
        <v>0</v>
      </c>
      <c r="S55" s="76">
        <f>'Hock R2'!D26</f>
        <v>6</v>
      </c>
      <c r="T55" s="65">
        <v>0.5</v>
      </c>
      <c r="U55" s="66"/>
      <c r="V55" s="66">
        <v>0</v>
      </c>
      <c r="W55" s="66">
        <v>1</v>
      </c>
      <c r="X55" s="66">
        <v>1</v>
      </c>
      <c r="Y55" s="66">
        <v>1</v>
      </c>
      <c r="Z55" s="66">
        <v>1</v>
      </c>
      <c r="AA55" s="66">
        <f>'XL NBRG1'!D8</f>
        <v>7</v>
      </c>
      <c r="AB55" s="71">
        <f>'XL NBRG2'!D32</f>
        <v>5</v>
      </c>
      <c r="AC55" s="68">
        <v>0.5</v>
      </c>
      <c r="AD55" s="66">
        <v>0</v>
      </c>
      <c r="AE55" s="66">
        <v>1</v>
      </c>
      <c r="AF55" s="66">
        <v>1</v>
      </c>
      <c r="AG55" s="66">
        <v>0</v>
      </c>
      <c r="AH55" s="66">
        <v>1</v>
      </c>
      <c r="AI55" s="69">
        <v>0</v>
      </c>
      <c r="AJ55" s="70">
        <f>'Spa R2'!E33</f>
        <v>8.5</v>
      </c>
      <c r="AK55" s="105">
        <v>0</v>
      </c>
      <c r="AL55" s="101">
        <v>0</v>
      </c>
      <c r="AM55" s="101">
        <v>0</v>
      </c>
      <c r="AN55" s="101">
        <v>0</v>
      </c>
      <c r="AO55" s="101">
        <v>0</v>
      </c>
      <c r="AP55" s="101">
        <v>0</v>
      </c>
      <c r="AQ55" s="102">
        <v>0</v>
      </c>
      <c r="AR55" s="135">
        <v>0</v>
      </c>
      <c r="AS55" s="30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6">
        <v>0</v>
      </c>
      <c r="BA55" s="68">
        <v>0.5</v>
      </c>
      <c r="BB55" s="66">
        <v>0</v>
      </c>
      <c r="BC55" s="66">
        <v>1</v>
      </c>
      <c r="BD55" s="66">
        <v>1</v>
      </c>
      <c r="BE55" s="66">
        <v>1</v>
      </c>
      <c r="BF55" s="66">
        <v>1</v>
      </c>
      <c r="BG55" s="66">
        <f>'DMV R1'!D34</f>
        <v>5</v>
      </c>
      <c r="BH55" s="71">
        <f>'DMV R2'!D29</f>
        <v>10</v>
      </c>
      <c r="BI55" s="53">
        <f t="shared" si="0"/>
        <v>57.5</v>
      </c>
    </row>
    <row r="56" spans="2:61" ht="12.75">
      <c r="B56" s="74" t="s">
        <v>6</v>
      </c>
      <c r="C56" s="143" t="s">
        <v>47</v>
      </c>
      <c r="D56" s="65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9">
        <v>0</v>
      </c>
      <c r="K56" s="67">
        <v>0</v>
      </c>
      <c r="L56" s="68">
        <f>'AP Fahrzeug'!H58</f>
        <v>0.5</v>
      </c>
      <c r="M56" s="66">
        <v>0</v>
      </c>
      <c r="N56" s="66">
        <v>0</v>
      </c>
      <c r="O56" s="66">
        <v>0</v>
      </c>
      <c r="P56" s="66">
        <v>1</v>
      </c>
      <c r="Q56" s="66">
        <v>0</v>
      </c>
      <c r="R56" s="69">
        <f>'Hock R1'!D28</f>
        <v>8.777777777777779</v>
      </c>
      <c r="S56" s="70">
        <v>0</v>
      </c>
      <c r="T56" s="65">
        <v>0</v>
      </c>
      <c r="U56" s="66"/>
      <c r="V56" s="66">
        <v>0</v>
      </c>
      <c r="W56" s="66">
        <v>0</v>
      </c>
      <c r="X56" s="66">
        <v>0</v>
      </c>
      <c r="Y56" s="66">
        <v>0</v>
      </c>
      <c r="Z56" s="66">
        <v>0</v>
      </c>
      <c r="AA56" s="66">
        <v>0</v>
      </c>
      <c r="AB56" s="71">
        <v>0</v>
      </c>
      <c r="AC56" s="68">
        <v>0</v>
      </c>
      <c r="AD56" s="66">
        <v>0</v>
      </c>
      <c r="AE56" s="66">
        <v>0</v>
      </c>
      <c r="AF56" s="66">
        <v>0</v>
      </c>
      <c r="AG56" s="66">
        <v>0</v>
      </c>
      <c r="AH56" s="66">
        <v>0</v>
      </c>
      <c r="AI56" s="69">
        <v>0</v>
      </c>
      <c r="AJ56" s="70">
        <v>0</v>
      </c>
      <c r="AK56" s="105">
        <v>0</v>
      </c>
      <c r="AL56" s="101">
        <v>0</v>
      </c>
      <c r="AM56" s="101">
        <v>0</v>
      </c>
      <c r="AN56" s="101">
        <v>0</v>
      </c>
      <c r="AO56" s="101">
        <v>0</v>
      </c>
      <c r="AP56" s="101">
        <v>0</v>
      </c>
      <c r="AQ56" s="102">
        <v>0</v>
      </c>
      <c r="AR56" s="135">
        <v>0</v>
      </c>
      <c r="AS56" s="30">
        <v>0</v>
      </c>
      <c r="AT56" s="11">
        <v>0</v>
      </c>
      <c r="AU56" s="11">
        <v>0</v>
      </c>
      <c r="AV56" s="11">
        <v>0</v>
      </c>
      <c r="AW56" s="11">
        <v>0</v>
      </c>
      <c r="AX56" s="11">
        <v>0</v>
      </c>
      <c r="AY56" s="11">
        <v>0</v>
      </c>
      <c r="AZ56" s="16">
        <v>0</v>
      </c>
      <c r="BA56" s="68">
        <v>0</v>
      </c>
      <c r="BB56" s="66">
        <v>0</v>
      </c>
      <c r="BC56" s="66">
        <v>0</v>
      </c>
      <c r="BD56" s="66">
        <v>0</v>
      </c>
      <c r="BE56" s="66">
        <v>0</v>
      </c>
      <c r="BF56" s="66">
        <v>0</v>
      </c>
      <c r="BG56" s="66">
        <v>0</v>
      </c>
      <c r="BH56" s="71">
        <v>0</v>
      </c>
      <c r="BI56" s="53">
        <f t="shared" si="0"/>
        <v>10.277777777777779</v>
      </c>
    </row>
    <row r="57" spans="2:61" ht="12.75">
      <c r="B57" s="74" t="s">
        <v>17</v>
      </c>
      <c r="C57" s="143" t="s">
        <v>16</v>
      </c>
      <c r="D57" s="65">
        <v>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9">
        <v>0</v>
      </c>
      <c r="K57" s="67">
        <v>0</v>
      </c>
      <c r="L57" s="68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9">
        <v>0</v>
      </c>
      <c r="S57" s="70">
        <v>0</v>
      </c>
      <c r="T57" s="65">
        <v>0</v>
      </c>
      <c r="U57" s="66"/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66">
        <v>0</v>
      </c>
      <c r="AB57" s="71">
        <v>0</v>
      </c>
      <c r="AC57" s="68">
        <v>0.4</v>
      </c>
      <c r="AD57" s="66">
        <v>0</v>
      </c>
      <c r="AE57" s="66">
        <v>1</v>
      </c>
      <c r="AF57" s="66">
        <v>1</v>
      </c>
      <c r="AG57" s="66">
        <v>1</v>
      </c>
      <c r="AH57" s="66">
        <v>1</v>
      </c>
      <c r="AI57" s="69">
        <f>'Spa R1'!D37</f>
        <v>4.75</v>
      </c>
      <c r="AJ57" s="70">
        <f>'Spa R2'!E35</f>
        <v>6</v>
      </c>
      <c r="AK57" s="105">
        <v>0</v>
      </c>
      <c r="AL57" s="101">
        <v>0</v>
      </c>
      <c r="AM57" s="101">
        <v>0</v>
      </c>
      <c r="AN57" s="101">
        <v>0</v>
      </c>
      <c r="AO57" s="101">
        <v>0</v>
      </c>
      <c r="AP57" s="101">
        <v>0</v>
      </c>
      <c r="AQ57" s="102">
        <v>0</v>
      </c>
      <c r="AR57" s="135">
        <v>0</v>
      </c>
      <c r="AS57" s="30">
        <v>0.4</v>
      </c>
      <c r="AT57" s="11">
        <v>0</v>
      </c>
      <c r="AU57" s="11">
        <v>1</v>
      </c>
      <c r="AV57" s="11">
        <v>1</v>
      </c>
      <c r="AW57" s="11">
        <v>1</v>
      </c>
      <c r="AX57" s="11">
        <v>1</v>
      </c>
      <c r="AY57" s="11">
        <f>'kombiniertes Q Zolder'!D26</f>
        <v>4.75</v>
      </c>
      <c r="AZ57" s="16">
        <f>'Zolder R2'!E25</f>
        <v>8.5</v>
      </c>
      <c r="BA57" s="68">
        <v>0.4</v>
      </c>
      <c r="BB57" s="66">
        <v>0</v>
      </c>
      <c r="BC57" s="66">
        <v>1</v>
      </c>
      <c r="BD57" s="66">
        <v>1</v>
      </c>
      <c r="BE57" s="66">
        <v>1</v>
      </c>
      <c r="BF57" s="66">
        <v>1</v>
      </c>
      <c r="BG57" s="66">
        <f>'DMV R1'!D29</f>
        <v>10</v>
      </c>
      <c r="BH57" s="71">
        <f>'DMV R2'!D32</f>
        <v>7</v>
      </c>
      <c r="BI57" s="53">
        <f t="shared" si="0"/>
        <v>54.199999999999996</v>
      </c>
    </row>
    <row r="58" spans="2:61" ht="13.5" thickBot="1">
      <c r="B58" s="46" t="s">
        <v>41</v>
      </c>
      <c r="C58" s="145" t="s">
        <v>15</v>
      </c>
      <c r="D58" s="23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56">
        <v>0</v>
      </c>
      <c r="K58" s="58">
        <v>0</v>
      </c>
      <c r="L58" s="28">
        <f>'AP Fahrzeug'!H54</f>
        <v>1</v>
      </c>
      <c r="M58" s="14">
        <f>'AP Fahrer'!G48</f>
        <v>0</v>
      </c>
      <c r="N58" s="14">
        <v>1</v>
      </c>
      <c r="O58" s="14">
        <v>1</v>
      </c>
      <c r="P58" s="14">
        <v>1</v>
      </c>
      <c r="Q58" s="14">
        <v>0</v>
      </c>
      <c r="R58" s="56">
        <f>'Hock R1'!D31</f>
        <v>5.444444444444445</v>
      </c>
      <c r="S58" s="64">
        <v>0</v>
      </c>
      <c r="T58" s="23">
        <v>0</v>
      </c>
      <c r="U58" s="14"/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5">
        <v>0</v>
      </c>
      <c r="AC58" s="28">
        <v>1</v>
      </c>
      <c r="AD58" s="14">
        <v>0</v>
      </c>
      <c r="AE58" s="14">
        <v>1</v>
      </c>
      <c r="AF58" s="14">
        <v>1</v>
      </c>
      <c r="AG58" s="14">
        <v>1</v>
      </c>
      <c r="AH58" s="14">
        <v>1</v>
      </c>
      <c r="AI58" s="56">
        <f>'Spa R1'!D34</f>
        <v>8.5</v>
      </c>
      <c r="AJ58" s="64">
        <f>'Spa R2'!E34</f>
        <v>7.25</v>
      </c>
      <c r="AK58" s="106">
        <v>0</v>
      </c>
      <c r="AL58" s="107">
        <v>0</v>
      </c>
      <c r="AM58" s="107">
        <v>0</v>
      </c>
      <c r="AN58" s="107">
        <v>0</v>
      </c>
      <c r="AO58" s="107">
        <v>0</v>
      </c>
      <c r="AP58" s="107">
        <v>0</v>
      </c>
      <c r="AQ58" s="108">
        <v>0</v>
      </c>
      <c r="AR58" s="136">
        <v>0</v>
      </c>
      <c r="AS58" s="23">
        <v>1</v>
      </c>
      <c r="AT58" s="14">
        <v>0</v>
      </c>
      <c r="AU58" s="14">
        <v>1</v>
      </c>
      <c r="AV58" s="14">
        <v>1</v>
      </c>
      <c r="AW58" s="14">
        <v>1</v>
      </c>
      <c r="AX58" s="14">
        <v>1</v>
      </c>
      <c r="AY58" s="56">
        <f>'kombiniertes Q Zolder'!D25</f>
        <v>6</v>
      </c>
      <c r="AZ58" s="58">
        <f>'Zolder R2'!E27</f>
        <v>6</v>
      </c>
      <c r="BA58" s="28">
        <v>0</v>
      </c>
      <c r="BB58" s="14">
        <v>0</v>
      </c>
      <c r="BC58" s="14">
        <v>0</v>
      </c>
      <c r="BD58" s="14">
        <v>0</v>
      </c>
      <c r="BE58" s="14">
        <v>0</v>
      </c>
      <c r="BF58" s="14">
        <v>0</v>
      </c>
      <c r="BG58" s="56">
        <v>0</v>
      </c>
      <c r="BH58" s="58">
        <v>0</v>
      </c>
      <c r="BI58" s="53">
        <f t="shared" si="0"/>
        <v>47.19444444444444</v>
      </c>
    </row>
    <row r="59" spans="4:61" ht="3" customHeight="1">
      <c r="D59" s="1"/>
      <c r="BI59" s="53"/>
    </row>
    <row r="60" spans="2:61" ht="12.75">
      <c r="B60" s="48" t="s">
        <v>30</v>
      </c>
      <c r="C60" s="53">
        <f>BI35</f>
        <v>31.052380952380954</v>
      </c>
      <c r="D60" s="1"/>
      <c r="J60" s="53">
        <f>BI18</f>
        <v>24.1</v>
      </c>
      <c r="K60" s="53"/>
      <c r="AB60" s="53"/>
      <c r="BI60" s="53">
        <f>SUM(C60:BH60)</f>
        <v>55.15238095238095</v>
      </c>
    </row>
    <row r="61" spans="2:61" ht="12.75">
      <c r="B61" s="48" t="s">
        <v>0</v>
      </c>
      <c r="C61" s="53">
        <f>BI41</f>
        <v>7.7</v>
      </c>
      <c r="D61" s="1"/>
      <c r="J61" s="53">
        <f>BI25</f>
        <v>17.48111888111888</v>
      </c>
      <c r="K61" s="53"/>
      <c r="S61" s="53">
        <f>BI4</f>
        <v>28.9</v>
      </c>
      <c r="AB61" s="53"/>
      <c r="BI61" s="53">
        <f>SUM(C61:BH61)</f>
        <v>54.08111888111888</v>
      </c>
    </row>
    <row r="62" spans="2:62" ht="12.75">
      <c r="B62" s="48" t="s">
        <v>41</v>
      </c>
      <c r="C62" s="53">
        <f>BI58</f>
        <v>47.19444444444444</v>
      </c>
      <c r="D62" s="1"/>
      <c r="J62" s="53">
        <f>BI29</f>
        <v>15.036363636363637</v>
      </c>
      <c r="K62" s="53"/>
      <c r="BI62" s="161">
        <f>SUM(C62:BH62)</f>
        <v>62.23080808080808</v>
      </c>
      <c r="BJ62" s="163"/>
    </row>
    <row r="63" spans="2:62" ht="12.75">
      <c r="B63" s="48" t="s">
        <v>16</v>
      </c>
      <c r="C63" s="53">
        <f>BI57</f>
        <v>54.199999999999996</v>
      </c>
      <c r="D63" s="1"/>
      <c r="J63" s="53">
        <f>BI12</f>
        <v>21.133333333333333</v>
      </c>
      <c r="K63" s="53"/>
      <c r="S63" s="53"/>
      <c r="BI63" s="149">
        <f>SUM(C63:BH63)</f>
        <v>75.33333333333333</v>
      </c>
      <c r="BJ63" s="87">
        <v>7</v>
      </c>
    </row>
    <row r="64" spans="2:19" ht="12.75">
      <c r="B64" s="48"/>
      <c r="D64" s="1"/>
      <c r="K64" s="53"/>
      <c r="S64" s="53"/>
    </row>
    <row r="65" ht="12.75">
      <c r="D65" s="1"/>
    </row>
    <row r="66" spans="2:4" ht="12.75">
      <c r="B66" s="3"/>
      <c r="C66" s="3"/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spans="2:4" ht="12.75">
      <c r="B75" s="3"/>
      <c r="C75" s="3"/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spans="2:4" ht="12.75">
      <c r="B100" s="5"/>
      <c r="C100" s="5"/>
      <c r="D100" s="1"/>
    </row>
    <row r="101" spans="2:4" ht="12.75">
      <c r="B101" s="2"/>
      <c r="C101" s="2"/>
      <c r="D101" s="1"/>
    </row>
    <row r="102" spans="2:4" ht="12.75">
      <c r="B102" s="2"/>
      <c r="C102" s="2"/>
      <c r="D102" s="1"/>
    </row>
    <row r="103" spans="2:4" ht="12.75">
      <c r="B103" s="2"/>
      <c r="C103" s="2"/>
      <c r="D103" s="1"/>
    </row>
    <row r="104" spans="2:4" ht="12.75">
      <c r="B104" s="6"/>
      <c r="C104" s="6"/>
      <c r="D104" s="1"/>
    </row>
    <row r="105" spans="2:4" ht="12.75">
      <c r="B105" s="2"/>
      <c r="C105" s="2"/>
      <c r="D105" s="1"/>
    </row>
    <row r="106" spans="2:4" ht="12.75">
      <c r="B106" s="2"/>
      <c r="C106" s="2"/>
      <c r="D106" s="1"/>
    </row>
    <row r="107" spans="2:4" ht="12.75">
      <c r="B107" s="1"/>
      <c r="C107" s="1"/>
      <c r="D107" s="1"/>
    </row>
    <row r="108" spans="2:4" ht="12.75">
      <c r="B108" s="1"/>
      <c r="C108" s="1"/>
      <c r="D108" s="1"/>
    </row>
    <row r="109" spans="2:4" ht="12.75">
      <c r="B109" s="1"/>
      <c r="C109" s="1"/>
      <c r="D109" s="1"/>
    </row>
  </sheetData>
  <mergeCells count="7">
    <mergeCell ref="BA2:BH2"/>
    <mergeCell ref="AK2:AR2"/>
    <mergeCell ref="AS2:AZ2"/>
    <mergeCell ref="D2:K2"/>
    <mergeCell ref="L2:S2"/>
    <mergeCell ref="T2:AB2"/>
    <mergeCell ref="AC2:AJ2"/>
  </mergeCells>
  <printOptions/>
  <pageMargins left="0" right="0.16" top="0.4724409448818898" bottom="0.3" header="0.31496062992125984" footer="0.3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D27"/>
  <sheetViews>
    <sheetView workbookViewId="0" topLeftCell="A1">
      <selection activeCell="D10" sqref="D10:D15"/>
    </sheetView>
  </sheetViews>
  <sheetFormatPr defaultColWidth="11.421875" defaultRowHeight="12.75"/>
  <sheetData>
    <row r="4" ht="12.75">
      <c r="C4" t="s">
        <v>115</v>
      </c>
    </row>
    <row r="5" spans="2:4" ht="12.75">
      <c r="B5">
        <v>1</v>
      </c>
      <c r="C5" t="s">
        <v>122</v>
      </c>
      <c r="D5">
        <v>6</v>
      </c>
    </row>
    <row r="6" spans="2:4" ht="12.75">
      <c r="B6" s="87">
        <v>2</v>
      </c>
      <c r="C6" s="87" t="s">
        <v>167</v>
      </c>
      <c r="D6">
        <v>0</v>
      </c>
    </row>
    <row r="7" spans="2:4" ht="12.75">
      <c r="B7">
        <v>3</v>
      </c>
      <c r="C7" t="s">
        <v>0</v>
      </c>
      <c r="D7">
        <v>1</v>
      </c>
    </row>
    <row r="9" ht="12.75">
      <c r="C9" t="s">
        <v>116</v>
      </c>
    </row>
    <row r="10" spans="2:4" ht="12.75">
      <c r="B10">
        <v>1</v>
      </c>
      <c r="C10" t="s">
        <v>21</v>
      </c>
      <c r="D10" s="53">
        <f aca="true" t="shared" si="0" ref="D10:D15">(6-B10)/6*10+1</f>
        <v>9.333333333333334</v>
      </c>
    </row>
    <row r="11" spans="2:4" ht="12.75">
      <c r="B11">
        <v>2</v>
      </c>
      <c r="C11" t="s">
        <v>37</v>
      </c>
      <c r="D11" s="53">
        <f t="shared" si="0"/>
        <v>7.666666666666666</v>
      </c>
    </row>
    <row r="12" spans="2:4" ht="12.75">
      <c r="B12">
        <v>3</v>
      </c>
      <c r="C12" t="s">
        <v>171</v>
      </c>
      <c r="D12" s="53">
        <f t="shared" si="0"/>
        <v>6</v>
      </c>
    </row>
    <row r="13" spans="2:4" ht="12.75">
      <c r="B13">
        <v>4</v>
      </c>
      <c r="C13" t="s">
        <v>16</v>
      </c>
      <c r="D13" s="53">
        <f t="shared" si="0"/>
        <v>4.333333333333333</v>
      </c>
    </row>
    <row r="14" spans="2:4" ht="12.75">
      <c r="B14">
        <v>5</v>
      </c>
      <c r="C14" t="s">
        <v>10</v>
      </c>
      <c r="D14" s="53">
        <f t="shared" si="0"/>
        <v>2.6666666666666665</v>
      </c>
    </row>
    <row r="15" spans="2:4" ht="12.75">
      <c r="B15">
        <v>6</v>
      </c>
      <c r="C15" t="s">
        <v>172</v>
      </c>
      <c r="D15" s="53">
        <f t="shared" si="0"/>
        <v>1</v>
      </c>
    </row>
    <row r="17" ht="12.75">
      <c r="C17" t="s">
        <v>117</v>
      </c>
    </row>
    <row r="18" spans="2:4" ht="12.75">
      <c r="B18">
        <v>1</v>
      </c>
      <c r="C18" t="s">
        <v>50</v>
      </c>
      <c r="D18" s="53">
        <f>(6-B18)/6*10+1</f>
        <v>9.333333333333334</v>
      </c>
    </row>
    <row r="19" spans="2:4" ht="12.75">
      <c r="B19">
        <v>2</v>
      </c>
      <c r="C19" t="s">
        <v>126</v>
      </c>
      <c r="D19" s="53">
        <f>(6-B19)/6*10+1</f>
        <v>7.666666666666666</v>
      </c>
    </row>
    <row r="20" spans="2:4" ht="12.75">
      <c r="B20">
        <v>3</v>
      </c>
      <c r="C20" t="s">
        <v>128</v>
      </c>
      <c r="D20" s="53">
        <f>(6-B20)/6*10+1</f>
        <v>6</v>
      </c>
    </row>
    <row r="21" spans="2:4" ht="12.75">
      <c r="B21">
        <v>4</v>
      </c>
      <c r="C21" t="s">
        <v>168</v>
      </c>
      <c r="D21" s="53">
        <f>(6-B21)/6*10+1</f>
        <v>4.333333333333333</v>
      </c>
    </row>
    <row r="22" spans="2:4" ht="12.75">
      <c r="B22">
        <v>5</v>
      </c>
      <c r="C22" t="s">
        <v>30</v>
      </c>
      <c r="D22" s="53">
        <f>(6-B22)/6*10+1</f>
        <v>2.6666666666666665</v>
      </c>
    </row>
    <row r="23" spans="2:4" ht="12.75">
      <c r="B23" s="87">
        <v>6</v>
      </c>
      <c r="C23" s="87" t="s">
        <v>170</v>
      </c>
      <c r="D23" s="53"/>
    </row>
    <row r="24" spans="2:4" ht="12.75">
      <c r="B24">
        <v>7</v>
      </c>
      <c r="C24" t="s">
        <v>124</v>
      </c>
      <c r="D24" s="53">
        <v>1</v>
      </c>
    </row>
    <row r="26" ht="12.75">
      <c r="C26" t="s">
        <v>118</v>
      </c>
    </row>
    <row r="27" spans="2:4" ht="12.75">
      <c r="B27">
        <v>1</v>
      </c>
      <c r="C27" t="s">
        <v>54</v>
      </c>
      <c r="D27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5:D40"/>
  <sheetViews>
    <sheetView workbookViewId="0" topLeftCell="A1">
      <selection activeCell="G59" sqref="G59"/>
    </sheetView>
  </sheetViews>
  <sheetFormatPr defaultColWidth="11.421875" defaultRowHeight="12.75"/>
  <sheetData>
    <row r="5" ht="12.75">
      <c r="C5" t="s">
        <v>115</v>
      </c>
    </row>
    <row r="7" spans="2:4" ht="12.75">
      <c r="B7">
        <v>1</v>
      </c>
      <c r="C7" t="s">
        <v>122</v>
      </c>
      <c r="D7">
        <v>6</v>
      </c>
    </row>
    <row r="8" spans="2:4" ht="12.75">
      <c r="B8">
        <v>2</v>
      </c>
      <c r="C8" t="s">
        <v>142</v>
      </c>
      <c r="D8">
        <v>1</v>
      </c>
    </row>
    <row r="10" ht="12.75">
      <c r="C10" t="s">
        <v>116</v>
      </c>
    </row>
    <row r="11" spans="2:4" ht="12.75">
      <c r="B11">
        <v>1</v>
      </c>
      <c r="C11" t="s">
        <v>7</v>
      </c>
      <c r="D11" s="53">
        <f>((9-B11)/9*10)+1</f>
        <v>9.88888888888889</v>
      </c>
    </row>
    <row r="12" spans="2:4" ht="12.75">
      <c r="B12">
        <v>2</v>
      </c>
      <c r="C12" t="s">
        <v>21</v>
      </c>
      <c r="D12" s="53">
        <f aca="true" t="shared" si="0" ref="D12:D19">((9-B12)/9*10)+1</f>
        <v>8.777777777777779</v>
      </c>
    </row>
    <row r="13" spans="2:4" ht="12.75">
      <c r="B13">
        <v>3</v>
      </c>
      <c r="C13" t="s">
        <v>121</v>
      </c>
      <c r="D13" s="53">
        <f t="shared" si="0"/>
        <v>7.666666666666666</v>
      </c>
    </row>
    <row r="14" spans="2:4" ht="12.75">
      <c r="B14">
        <v>4</v>
      </c>
      <c r="C14" t="s">
        <v>31</v>
      </c>
      <c r="D14" s="53">
        <f t="shared" si="0"/>
        <v>6.555555555555555</v>
      </c>
    </row>
    <row r="15" spans="2:4" ht="12.75">
      <c r="B15">
        <v>5</v>
      </c>
      <c r="C15" t="s">
        <v>23</v>
      </c>
      <c r="D15" s="53">
        <f t="shared" si="0"/>
        <v>5.444444444444445</v>
      </c>
    </row>
    <row r="16" spans="2:4" ht="12.75">
      <c r="B16">
        <v>6</v>
      </c>
      <c r="C16" t="s">
        <v>37</v>
      </c>
      <c r="D16" s="53">
        <f t="shared" si="0"/>
        <v>4.333333333333333</v>
      </c>
    </row>
    <row r="17" spans="2:4" ht="12.75">
      <c r="B17">
        <v>7</v>
      </c>
      <c r="C17" t="s">
        <v>10</v>
      </c>
      <c r="D17" s="53">
        <f t="shared" si="0"/>
        <v>3.2222222222222223</v>
      </c>
    </row>
    <row r="18" spans="2:4" ht="12.75">
      <c r="B18">
        <v>8</v>
      </c>
      <c r="C18" t="s">
        <v>26</v>
      </c>
      <c r="D18" s="53">
        <f t="shared" si="0"/>
        <v>2.111111111111111</v>
      </c>
    </row>
    <row r="19" spans="2:4" ht="12.75">
      <c r="B19">
        <v>9</v>
      </c>
      <c r="C19" t="s">
        <v>23</v>
      </c>
      <c r="D19" s="53">
        <f t="shared" si="0"/>
        <v>1</v>
      </c>
    </row>
    <row r="20" ht="12.75">
      <c r="D20" s="53"/>
    </row>
    <row r="21" ht="12.75">
      <c r="C21" t="s">
        <v>117</v>
      </c>
    </row>
    <row r="22" spans="2:4" ht="12.75">
      <c r="B22">
        <v>1</v>
      </c>
      <c r="C22" t="s">
        <v>126</v>
      </c>
      <c r="D22" s="53">
        <f>(((6-B22)/6)*10)+1</f>
        <v>9.333333333333334</v>
      </c>
    </row>
    <row r="23" spans="2:4" ht="12.75">
      <c r="B23">
        <v>2</v>
      </c>
      <c r="C23" t="s">
        <v>42</v>
      </c>
      <c r="D23" s="53">
        <f>(((6-B23)/6)*10)+1</f>
        <v>7.666666666666666</v>
      </c>
    </row>
    <row r="24" spans="2:4" ht="12.75">
      <c r="B24">
        <v>3</v>
      </c>
      <c r="C24" t="s">
        <v>168</v>
      </c>
      <c r="D24" s="53">
        <f>(((6-B24)/6)*10)+1</f>
        <v>6</v>
      </c>
    </row>
    <row r="25" spans="2:4" ht="12.75">
      <c r="B25">
        <v>4</v>
      </c>
      <c r="C25" t="s">
        <v>128</v>
      </c>
      <c r="D25" s="53">
        <f>(((6-B25)/6)*10)+1</f>
        <v>4.333333333333333</v>
      </c>
    </row>
    <row r="26" spans="2:4" ht="12.75">
      <c r="B26">
        <v>5</v>
      </c>
      <c r="C26" t="s">
        <v>30</v>
      </c>
      <c r="D26" s="53">
        <f>(((6-B26)/6)*10)+1</f>
        <v>2.6666666666666665</v>
      </c>
    </row>
    <row r="27" spans="2:4" ht="12.75">
      <c r="B27">
        <v>6</v>
      </c>
      <c r="C27" t="s">
        <v>50</v>
      </c>
      <c r="D27" s="53">
        <v>1</v>
      </c>
    </row>
    <row r="29" ht="12.75">
      <c r="C29" t="s">
        <v>118</v>
      </c>
    </row>
    <row r="30" spans="2:4" ht="12.75">
      <c r="B30">
        <v>1</v>
      </c>
      <c r="C30" t="s">
        <v>54</v>
      </c>
      <c r="D30">
        <v>1</v>
      </c>
    </row>
    <row r="32" ht="12.75">
      <c r="C32" t="s">
        <v>119</v>
      </c>
    </row>
    <row r="33" spans="2:4" ht="12.75">
      <c r="B33">
        <v>1</v>
      </c>
      <c r="C33" t="s">
        <v>58</v>
      </c>
      <c r="D33">
        <f>(((8-B33)/8)*10)+1</f>
        <v>9.75</v>
      </c>
    </row>
    <row r="34" spans="2:4" ht="12.75">
      <c r="B34">
        <v>2</v>
      </c>
      <c r="C34" t="s">
        <v>41</v>
      </c>
      <c r="D34">
        <f aca="true" t="shared" si="1" ref="D34:D40">(((8-B34)/8)*10)+1</f>
        <v>8.5</v>
      </c>
    </row>
    <row r="35" spans="2:4" ht="12.75">
      <c r="B35">
        <v>3</v>
      </c>
      <c r="C35" t="s">
        <v>146</v>
      </c>
      <c r="D35">
        <f t="shared" si="1"/>
        <v>7.25</v>
      </c>
    </row>
    <row r="36" spans="2:4" ht="12.75">
      <c r="B36">
        <v>4</v>
      </c>
      <c r="C36" t="s">
        <v>120</v>
      </c>
      <c r="D36">
        <f t="shared" si="1"/>
        <v>6</v>
      </c>
    </row>
    <row r="37" spans="2:4" ht="12.75">
      <c r="B37">
        <v>5</v>
      </c>
      <c r="C37" t="s">
        <v>16</v>
      </c>
      <c r="D37">
        <f t="shared" si="1"/>
        <v>4.75</v>
      </c>
    </row>
    <row r="38" spans="2:4" ht="12.75">
      <c r="B38">
        <v>6</v>
      </c>
      <c r="C38" t="s">
        <v>8</v>
      </c>
      <c r="D38">
        <f t="shared" si="1"/>
        <v>3.5</v>
      </c>
    </row>
    <row r="39" spans="2:4" ht="12.75">
      <c r="B39">
        <v>7</v>
      </c>
      <c r="C39" t="s">
        <v>60</v>
      </c>
      <c r="D39">
        <f t="shared" si="1"/>
        <v>2.25</v>
      </c>
    </row>
    <row r="40" spans="2:4" ht="12.75">
      <c r="B40">
        <v>8</v>
      </c>
      <c r="C40" t="s">
        <v>130</v>
      </c>
      <c r="D40">
        <f t="shared" si="1"/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C4:E39"/>
  <sheetViews>
    <sheetView workbookViewId="0" topLeftCell="A1">
      <selection activeCell="E23" sqref="E23"/>
    </sheetView>
  </sheetViews>
  <sheetFormatPr defaultColWidth="11.421875" defaultRowHeight="12.75"/>
  <cols>
    <col min="5" max="5" width="5.8515625" style="0" customWidth="1"/>
  </cols>
  <sheetData>
    <row r="4" ht="12.75">
      <c r="D4" t="s">
        <v>115</v>
      </c>
    </row>
    <row r="6" spans="3:5" ht="12.75">
      <c r="C6">
        <v>1</v>
      </c>
      <c r="D6" t="s">
        <v>122</v>
      </c>
      <c r="E6">
        <v>6</v>
      </c>
    </row>
    <row r="7" spans="3:5" ht="12.75">
      <c r="C7">
        <v>2</v>
      </c>
      <c r="D7" t="s">
        <v>142</v>
      </c>
      <c r="E7">
        <v>1</v>
      </c>
    </row>
    <row r="9" ht="12.75">
      <c r="D9" t="s">
        <v>116</v>
      </c>
    </row>
    <row r="10" spans="3:5" ht="12.75">
      <c r="C10">
        <v>1</v>
      </c>
      <c r="D10" t="s">
        <v>7</v>
      </c>
      <c r="E10">
        <f>(((8-C10)/8)*10)+1</f>
        <v>9.75</v>
      </c>
    </row>
    <row r="11" spans="3:5" ht="12.75">
      <c r="C11">
        <v>2</v>
      </c>
      <c r="D11" t="s">
        <v>31</v>
      </c>
      <c r="E11">
        <f aca="true" t="shared" si="0" ref="E11:E17">(((8-C11)/8)*10)+1</f>
        <v>8.5</v>
      </c>
    </row>
    <row r="12" spans="3:5" ht="12.75">
      <c r="C12">
        <v>3</v>
      </c>
      <c r="D12" t="s">
        <v>37</v>
      </c>
      <c r="E12">
        <f t="shared" si="0"/>
        <v>7.25</v>
      </c>
    </row>
    <row r="13" spans="3:5" ht="12.75">
      <c r="C13">
        <v>4</v>
      </c>
      <c r="D13" t="s">
        <v>21</v>
      </c>
      <c r="E13">
        <f t="shared" si="0"/>
        <v>6</v>
      </c>
    </row>
    <row r="14" spans="3:5" ht="12.75">
      <c r="C14">
        <v>5</v>
      </c>
      <c r="D14" t="s">
        <v>26</v>
      </c>
      <c r="E14">
        <f t="shared" si="0"/>
        <v>4.75</v>
      </c>
    </row>
    <row r="15" spans="3:5" ht="12.75">
      <c r="C15">
        <v>6</v>
      </c>
      <c r="D15" t="s">
        <v>23</v>
      </c>
      <c r="E15">
        <f t="shared" si="0"/>
        <v>3.5</v>
      </c>
    </row>
    <row r="16" spans="3:5" ht="12.75">
      <c r="C16">
        <v>7</v>
      </c>
      <c r="D16" t="s">
        <v>121</v>
      </c>
      <c r="E16">
        <f t="shared" si="0"/>
        <v>2.25</v>
      </c>
    </row>
    <row r="17" spans="3:5" ht="12.75">
      <c r="C17">
        <v>8</v>
      </c>
      <c r="D17" t="s">
        <v>10</v>
      </c>
      <c r="E17">
        <f t="shared" si="0"/>
        <v>1</v>
      </c>
    </row>
    <row r="20" ht="12.75">
      <c r="D20" t="s">
        <v>117</v>
      </c>
    </row>
    <row r="21" spans="3:5" ht="12.75">
      <c r="C21">
        <v>1</v>
      </c>
      <c r="D21" t="s">
        <v>126</v>
      </c>
      <c r="E21" s="53">
        <f>(((6-C21)/6)*10)+1</f>
        <v>9.333333333333334</v>
      </c>
    </row>
    <row r="22" spans="3:5" ht="12.75">
      <c r="C22">
        <v>2</v>
      </c>
      <c r="D22" t="s">
        <v>42</v>
      </c>
      <c r="E22" s="53">
        <f>(((6-C22)/6)*10)+1</f>
        <v>7.666666666666666</v>
      </c>
    </row>
    <row r="23" spans="3:5" ht="12.75">
      <c r="C23">
        <v>3</v>
      </c>
      <c r="D23" t="s">
        <v>50</v>
      </c>
      <c r="E23" s="53">
        <f>(((6-C23)/6)*10)+1</f>
        <v>6</v>
      </c>
    </row>
    <row r="24" spans="3:5" ht="12.75">
      <c r="C24">
        <v>4</v>
      </c>
      <c r="D24" t="s">
        <v>168</v>
      </c>
      <c r="E24" s="53">
        <f>(((6-C24)/6)*10)+1</f>
        <v>4.333333333333333</v>
      </c>
    </row>
    <row r="25" spans="3:5" ht="12.75">
      <c r="C25">
        <v>5</v>
      </c>
      <c r="D25" t="s">
        <v>128</v>
      </c>
      <c r="E25" s="53">
        <f>(((6-C25)/6)*10)+1</f>
        <v>2.6666666666666665</v>
      </c>
    </row>
    <row r="26" spans="3:5" ht="12.75">
      <c r="C26">
        <v>6</v>
      </c>
      <c r="D26" t="s">
        <v>30</v>
      </c>
      <c r="E26" s="53">
        <v>1</v>
      </c>
    </row>
    <row r="28" ht="12.75">
      <c r="D28" t="s">
        <v>118</v>
      </c>
    </row>
    <row r="29" spans="3:5" ht="12.75">
      <c r="C29">
        <v>1</v>
      </c>
      <c r="D29" t="s">
        <v>54</v>
      </c>
      <c r="E29">
        <v>1</v>
      </c>
    </row>
    <row r="31" ht="12.75">
      <c r="D31" t="s">
        <v>119</v>
      </c>
    </row>
    <row r="32" spans="3:5" ht="12.75">
      <c r="C32">
        <v>1</v>
      </c>
      <c r="D32" t="s">
        <v>146</v>
      </c>
      <c r="E32">
        <f>(((8-C32)/8)*10)+1</f>
        <v>9.75</v>
      </c>
    </row>
    <row r="33" spans="3:5" ht="12.75">
      <c r="C33">
        <v>2</v>
      </c>
      <c r="D33" t="s">
        <v>6</v>
      </c>
      <c r="E33">
        <f aca="true" t="shared" si="1" ref="E33:E39">(((8-C33)/8)*10)+1</f>
        <v>8.5</v>
      </c>
    </row>
    <row r="34" spans="3:5" ht="12.75">
      <c r="C34">
        <v>3</v>
      </c>
      <c r="D34" t="s">
        <v>41</v>
      </c>
      <c r="E34">
        <f t="shared" si="1"/>
        <v>7.25</v>
      </c>
    </row>
    <row r="35" spans="3:5" ht="12.75">
      <c r="C35">
        <v>4</v>
      </c>
      <c r="D35" t="s">
        <v>16</v>
      </c>
      <c r="E35">
        <f t="shared" si="1"/>
        <v>6</v>
      </c>
    </row>
    <row r="36" spans="3:5" ht="12.75">
      <c r="C36">
        <v>5</v>
      </c>
      <c r="D36" t="s">
        <v>8</v>
      </c>
      <c r="E36">
        <f t="shared" si="1"/>
        <v>4.75</v>
      </c>
    </row>
    <row r="37" spans="3:5" ht="12.75">
      <c r="C37">
        <v>6</v>
      </c>
      <c r="D37" t="s">
        <v>120</v>
      </c>
      <c r="E37">
        <f t="shared" si="1"/>
        <v>3.5</v>
      </c>
    </row>
    <row r="38" spans="3:5" ht="12.75">
      <c r="C38">
        <v>7</v>
      </c>
      <c r="D38" t="s">
        <v>58</v>
      </c>
      <c r="E38">
        <f t="shared" si="1"/>
        <v>2.25</v>
      </c>
    </row>
    <row r="39" spans="3:5" ht="12.75">
      <c r="C39">
        <v>8</v>
      </c>
      <c r="D39" t="s">
        <v>60</v>
      </c>
      <c r="E39">
        <f t="shared" si="1"/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3:D20"/>
  <sheetViews>
    <sheetView workbookViewId="0" topLeftCell="A1">
      <selection activeCell="F14" sqref="F14"/>
    </sheetView>
  </sheetViews>
  <sheetFormatPr defaultColWidth="11.421875" defaultRowHeight="12.75"/>
  <sheetData>
    <row r="3" ht="12.75">
      <c r="B3" t="s">
        <v>116</v>
      </c>
    </row>
    <row r="5" spans="2:4" ht="12.75">
      <c r="B5">
        <v>1</v>
      </c>
      <c r="C5" t="s">
        <v>174</v>
      </c>
      <c r="D5" s="53">
        <f>((12-B5)/12*10)+1</f>
        <v>10.166666666666666</v>
      </c>
    </row>
    <row r="6" spans="2:4" ht="12.75">
      <c r="B6">
        <v>2</v>
      </c>
      <c r="C6" t="s">
        <v>21</v>
      </c>
      <c r="D6" s="53">
        <f aca="true" t="shared" si="0" ref="D6:D12">((12-B6)/12*10)+1</f>
        <v>9.333333333333334</v>
      </c>
    </row>
    <row r="7" spans="2:4" ht="12.75">
      <c r="B7">
        <v>3</v>
      </c>
      <c r="C7" t="s">
        <v>7</v>
      </c>
      <c r="D7" s="53">
        <f t="shared" si="0"/>
        <v>8.5</v>
      </c>
    </row>
    <row r="8" spans="2:4" ht="12.75">
      <c r="B8">
        <v>4</v>
      </c>
      <c r="C8" t="s">
        <v>12</v>
      </c>
      <c r="D8" s="53">
        <f t="shared" si="0"/>
        <v>7.666666666666666</v>
      </c>
    </row>
    <row r="9" spans="2:4" ht="12.75">
      <c r="B9">
        <v>5</v>
      </c>
      <c r="C9" t="s">
        <v>37</v>
      </c>
      <c r="D9" s="53">
        <f t="shared" si="0"/>
        <v>6.833333333333334</v>
      </c>
    </row>
    <row r="10" spans="2:4" ht="12.75">
      <c r="B10">
        <v>6</v>
      </c>
      <c r="C10" t="s">
        <v>41</v>
      </c>
      <c r="D10" s="53">
        <f t="shared" si="0"/>
        <v>6</v>
      </c>
    </row>
    <row r="11" spans="2:4" ht="12.75">
      <c r="B11">
        <v>7</v>
      </c>
      <c r="C11" t="s">
        <v>30</v>
      </c>
      <c r="D11" s="53">
        <f t="shared" si="0"/>
        <v>5.166666666666667</v>
      </c>
    </row>
    <row r="12" spans="2:4" ht="12.75">
      <c r="B12">
        <v>8</v>
      </c>
      <c r="C12" t="s">
        <v>39</v>
      </c>
      <c r="D12" s="53">
        <f t="shared" si="0"/>
        <v>4.333333333333333</v>
      </c>
    </row>
    <row r="13" spans="2:4" ht="12.75">
      <c r="B13">
        <v>9</v>
      </c>
      <c r="C13" t="s">
        <v>58</v>
      </c>
      <c r="D13">
        <v>0</v>
      </c>
    </row>
    <row r="14" spans="2:4" ht="12.75">
      <c r="B14">
        <v>10</v>
      </c>
      <c r="C14" t="s">
        <v>4</v>
      </c>
      <c r="D14">
        <v>0</v>
      </c>
    </row>
    <row r="15" spans="2:4" ht="12.75">
      <c r="B15">
        <v>11</v>
      </c>
      <c r="C15" t="s">
        <v>23</v>
      </c>
      <c r="D15">
        <v>0</v>
      </c>
    </row>
    <row r="16" spans="2:4" ht="12.75">
      <c r="B16">
        <v>12</v>
      </c>
      <c r="C16" t="s">
        <v>138</v>
      </c>
      <c r="D16">
        <v>0</v>
      </c>
    </row>
    <row r="18" ht="12.75">
      <c r="B18" t="s">
        <v>117</v>
      </c>
    </row>
    <row r="19" spans="2:4" ht="12.75">
      <c r="B19">
        <v>1</v>
      </c>
      <c r="C19" t="s">
        <v>144</v>
      </c>
      <c r="D19">
        <v>6</v>
      </c>
    </row>
    <row r="20" spans="2:4" ht="12.75">
      <c r="B20">
        <v>2</v>
      </c>
      <c r="C20" t="s">
        <v>0</v>
      </c>
      <c r="D20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4:D19"/>
  <sheetViews>
    <sheetView workbookViewId="0" topLeftCell="A1">
      <selection activeCell="H18" sqref="H18"/>
    </sheetView>
  </sheetViews>
  <sheetFormatPr defaultColWidth="11.421875" defaultRowHeight="12.75"/>
  <sheetData>
    <row r="4" ht="12.75">
      <c r="B4" t="s">
        <v>116</v>
      </c>
    </row>
    <row r="5" spans="2:4" ht="12.75">
      <c r="B5">
        <v>1</v>
      </c>
      <c r="C5" t="s">
        <v>174</v>
      </c>
      <c r="D5" s="53">
        <f>((11-B5)/11*10)+1</f>
        <v>10.09090909090909</v>
      </c>
    </row>
    <row r="6" spans="2:4" ht="12.75">
      <c r="B6">
        <v>2</v>
      </c>
      <c r="C6" t="s">
        <v>37</v>
      </c>
      <c r="D6" s="53">
        <f aca="true" t="shared" si="0" ref="D6:D12">((11-B6)/11*10)+1</f>
        <v>9.181818181818182</v>
      </c>
    </row>
    <row r="7" spans="2:4" ht="12.75">
      <c r="B7">
        <v>3</v>
      </c>
      <c r="C7" t="s">
        <v>7</v>
      </c>
      <c r="D7" s="53">
        <f t="shared" si="0"/>
        <v>8.272727272727273</v>
      </c>
    </row>
    <row r="8" spans="2:4" ht="12.75">
      <c r="B8">
        <v>4</v>
      </c>
      <c r="C8" t="s">
        <v>121</v>
      </c>
      <c r="D8" s="53">
        <f t="shared" si="0"/>
        <v>7.363636363636363</v>
      </c>
    </row>
    <row r="9" spans="2:4" ht="12.75">
      <c r="B9">
        <v>5</v>
      </c>
      <c r="C9" t="s">
        <v>175</v>
      </c>
      <c r="D9" s="53">
        <f t="shared" si="0"/>
        <v>6.454545454545454</v>
      </c>
    </row>
    <row r="10" spans="2:4" ht="12.75">
      <c r="B10">
        <v>6</v>
      </c>
      <c r="C10" t="s">
        <v>12</v>
      </c>
      <c r="D10" s="53">
        <f t="shared" si="0"/>
        <v>5.545454545454545</v>
      </c>
    </row>
    <row r="11" spans="2:4" ht="12.75">
      <c r="B11">
        <v>7</v>
      </c>
      <c r="C11" t="s">
        <v>41</v>
      </c>
      <c r="D11" s="53">
        <f t="shared" si="0"/>
        <v>4.636363636363637</v>
      </c>
    </row>
    <row r="12" spans="2:4" ht="12.75">
      <c r="B12">
        <v>8</v>
      </c>
      <c r="C12" t="s">
        <v>30</v>
      </c>
      <c r="D12" s="53">
        <f t="shared" si="0"/>
        <v>3.727272727272727</v>
      </c>
    </row>
    <row r="13" spans="2:4" ht="12.75">
      <c r="B13">
        <v>9</v>
      </c>
      <c r="C13" t="s">
        <v>58</v>
      </c>
      <c r="D13" s="53">
        <v>0</v>
      </c>
    </row>
    <row r="14" spans="2:4" ht="12.75">
      <c r="B14">
        <v>10</v>
      </c>
      <c r="C14" t="s">
        <v>39</v>
      </c>
      <c r="D14" s="53">
        <v>0</v>
      </c>
    </row>
    <row r="15" spans="2:4" ht="12.75">
      <c r="B15">
        <v>11</v>
      </c>
      <c r="C15" t="s">
        <v>4</v>
      </c>
      <c r="D15" s="53">
        <v>0</v>
      </c>
    </row>
    <row r="17" ht="12.75">
      <c r="B17" t="s">
        <v>117</v>
      </c>
    </row>
    <row r="18" spans="2:4" ht="12.75">
      <c r="B18">
        <v>1</v>
      </c>
      <c r="C18" t="s">
        <v>144</v>
      </c>
      <c r="D18">
        <v>6</v>
      </c>
    </row>
    <row r="19" spans="2:4" ht="12.75">
      <c r="B19">
        <v>2</v>
      </c>
      <c r="C19" t="s">
        <v>0</v>
      </c>
      <c r="D19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3:D24"/>
  <sheetViews>
    <sheetView workbookViewId="0" topLeftCell="A1">
      <selection activeCell="C17" sqref="C17:D24"/>
    </sheetView>
  </sheetViews>
  <sheetFormatPr defaultColWidth="11.421875" defaultRowHeight="12.75"/>
  <sheetData>
    <row r="3" spans="2:4" ht="12.75">
      <c r="B3" t="s">
        <v>116</v>
      </c>
      <c r="C3" t="s">
        <v>30</v>
      </c>
      <c r="D3">
        <v>6</v>
      </c>
    </row>
    <row r="4" spans="3:4" ht="12.75">
      <c r="C4" t="s">
        <v>26</v>
      </c>
      <c r="D4">
        <v>1</v>
      </c>
    </row>
    <row r="6" spans="2:4" ht="12.75">
      <c r="B6" t="s">
        <v>117</v>
      </c>
      <c r="C6" t="s">
        <v>50</v>
      </c>
      <c r="D6" s="53">
        <v>9.57</v>
      </c>
    </row>
    <row r="7" spans="3:4" ht="12.75">
      <c r="C7" t="s">
        <v>126</v>
      </c>
      <c r="D7" s="53">
        <v>8.14</v>
      </c>
    </row>
    <row r="8" spans="3:4" ht="12.75">
      <c r="C8" t="s">
        <v>128</v>
      </c>
      <c r="D8" s="53">
        <v>6.71</v>
      </c>
    </row>
    <row r="9" spans="3:4" ht="12.75">
      <c r="C9" t="s">
        <v>6</v>
      </c>
      <c r="D9" s="53">
        <v>5.29</v>
      </c>
    </row>
    <row r="10" spans="3:4" ht="12.75">
      <c r="C10" t="s">
        <v>42</v>
      </c>
      <c r="D10" s="53">
        <v>3.86</v>
      </c>
    </row>
    <row r="11" spans="3:4" ht="12.75">
      <c r="C11" t="s">
        <v>168</v>
      </c>
      <c r="D11" s="53">
        <v>2.43</v>
      </c>
    </row>
    <row r="12" spans="3:4" ht="12.75">
      <c r="C12" t="s">
        <v>0</v>
      </c>
      <c r="D12" s="53">
        <v>1</v>
      </c>
    </row>
    <row r="14" spans="2:4" ht="12.75">
      <c r="B14" t="s">
        <v>123</v>
      </c>
      <c r="C14" t="s">
        <v>144</v>
      </c>
      <c r="D14" s="53">
        <v>1</v>
      </c>
    </row>
    <row r="16" ht="12.75">
      <c r="B16" t="s">
        <v>119</v>
      </c>
    </row>
    <row r="17" spans="3:4" ht="12.75">
      <c r="C17" t="s">
        <v>146</v>
      </c>
      <c r="D17">
        <v>9.75</v>
      </c>
    </row>
    <row r="18" spans="3:4" ht="12.75">
      <c r="C18" t="s">
        <v>130</v>
      </c>
      <c r="D18">
        <v>8.5</v>
      </c>
    </row>
    <row r="19" spans="3:4" ht="12.75">
      <c r="C19" t="s">
        <v>58</v>
      </c>
      <c r="D19">
        <v>7.25</v>
      </c>
    </row>
    <row r="20" spans="3:4" ht="12.75">
      <c r="C20" t="s">
        <v>41</v>
      </c>
      <c r="D20">
        <v>6</v>
      </c>
    </row>
    <row r="21" spans="3:4" ht="12.75">
      <c r="C21" t="s">
        <v>16</v>
      </c>
      <c r="D21">
        <v>4.75</v>
      </c>
    </row>
    <row r="22" spans="3:4" ht="12.75">
      <c r="C22" t="s">
        <v>180</v>
      </c>
      <c r="D22">
        <v>3.5</v>
      </c>
    </row>
    <row r="23" spans="3:4" ht="12.75">
      <c r="C23" t="s">
        <v>179</v>
      </c>
      <c r="D23">
        <v>2.25</v>
      </c>
    </row>
    <row r="24" spans="3:4" ht="12.75">
      <c r="C24" t="s">
        <v>60</v>
      </c>
      <c r="D24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5:D22"/>
  <sheetViews>
    <sheetView workbookViewId="0" topLeftCell="A1">
      <selection activeCell="D8" sqref="D8:D14"/>
    </sheetView>
  </sheetViews>
  <sheetFormatPr defaultColWidth="11.421875" defaultRowHeight="12.75"/>
  <sheetData>
    <row r="5" spans="2:4" ht="12.75">
      <c r="B5" t="s">
        <v>116</v>
      </c>
      <c r="C5" t="s">
        <v>26</v>
      </c>
      <c r="D5">
        <v>6</v>
      </c>
    </row>
    <row r="6" spans="3:4" ht="12.75">
      <c r="C6" t="s">
        <v>30</v>
      </c>
      <c r="D6">
        <v>1</v>
      </c>
    </row>
    <row r="8" spans="2:4" ht="12.75">
      <c r="B8" t="s">
        <v>117</v>
      </c>
      <c r="C8" t="s">
        <v>50</v>
      </c>
      <c r="D8" s="53">
        <v>9.57</v>
      </c>
    </row>
    <row r="9" spans="3:4" ht="12.75">
      <c r="C9" t="s">
        <v>126</v>
      </c>
      <c r="D9" s="53">
        <v>8.14</v>
      </c>
    </row>
    <row r="10" spans="3:4" ht="12.75">
      <c r="C10" t="s">
        <v>128</v>
      </c>
      <c r="D10" s="53">
        <v>6.71</v>
      </c>
    </row>
    <row r="11" spans="3:4" ht="12.75">
      <c r="C11" t="s">
        <v>159</v>
      </c>
      <c r="D11" s="53">
        <v>5.29</v>
      </c>
    </row>
    <row r="12" spans="3:4" ht="12.75">
      <c r="C12" t="s">
        <v>6</v>
      </c>
      <c r="D12" s="53">
        <v>3.86</v>
      </c>
    </row>
    <row r="13" spans="3:4" ht="12.75">
      <c r="C13" t="s">
        <v>168</v>
      </c>
      <c r="D13" s="53">
        <v>2.43</v>
      </c>
    </row>
    <row r="14" spans="3:4" ht="12.75">
      <c r="C14" t="s">
        <v>0</v>
      </c>
      <c r="D14" s="53">
        <v>1</v>
      </c>
    </row>
    <row r="16" spans="2:4" ht="12" customHeight="1">
      <c r="B16" t="s">
        <v>123</v>
      </c>
      <c r="C16" t="s">
        <v>144</v>
      </c>
      <c r="D16">
        <v>1</v>
      </c>
    </row>
    <row r="18" ht="12.75">
      <c r="B18" t="s">
        <v>119</v>
      </c>
    </row>
    <row r="19" spans="3:4" ht="12.75">
      <c r="C19" t="s">
        <v>41</v>
      </c>
      <c r="D19">
        <v>8.5</v>
      </c>
    </row>
    <row r="20" spans="3:4" ht="12.75">
      <c r="C20" t="s">
        <v>179</v>
      </c>
      <c r="D20">
        <v>6</v>
      </c>
    </row>
    <row r="21" spans="3:4" ht="12.75">
      <c r="C21" t="s">
        <v>180</v>
      </c>
      <c r="D21">
        <v>3.5</v>
      </c>
    </row>
    <row r="22" spans="3:4" ht="12.75">
      <c r="C22" t="s">
        <v>16</v>
      </c>
      <c r="D22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4:D29"/>
  <sheetViews>
    <sheetView workbookViewId="0" topLeftCell="A1">
      <selection activeCell="D9" sqref="D9:D16"/>
    </sheetView>
  </sheetViews>
  <sheetFormatPr defaultColWidth="11.421875" defaultRowHeight="12.75"/>
  <sheetData>
    <row r="4" ht="12.75">
      <c r="C4" t="s">
        <v>116</v>
      </c>
    </row>
    <row r="5" spans="3:4" ht="12.75">
      <c r="C5" t="s">
        <v>30</v>
      </c>
      <c r="D5">
        <v>6</v>
      </c>
    </row>
    <row r="6" spans="3:4" ht="12.75">
      <c r="C6" t="s">
        <v>26</v>
      </c>
      <c r="D6">
        <v>1</v>
      </c>
    </row>
    <row r="8" ht="12.75">
      <c r="C8" t="s">
        <v>117</v>
      </c>
    </row>
    <row r="9" spans="2:4" ht="12.75">
      <c r="B9">
        <v>1</v>
      </c>
      <c r="C9" t="s">
        <v>50</v>
      </c>
      <c r="D9">
        <v>9.75</v>
      </c>
    </row>
    <row r="10" spans="2:4" ht="12.75">
      <c r="B10">
        <v>2</v>
      </c>
      <c r="C10" t="s">
        <v>126</v>
      </c>
      <c r="D10">
        <v>8.5</v>
      </c>
    </row>
    <row r="11" spans="2:4" ht="12.75">
      <c r="B11">
        <v>3</v>
      </c>
      <c r="C11" t="s">
        <v>128</v>
      </c>
      <c r="D11">
        <v>7.25</v>
      </c>
    </row>
    <row r="12" spans="2:4" ht="12.75">
      <c r="B12">
        <v>4</v>
      </c>
      <c r="C12" t="s">
        <v>6</v>
      </c>
      <c r="D12">
        <v>6</v>
      </c>
    </row>
    <row r="13" spans="2:4" ht="12.75">
      <c r="B13">
        <v>5</v>
      </c>
      <c r="C13" t="s">
        <v>177</v>
      </c>
      <c r="D13">
        <v>4.75</v>
      </c>
    </row>
    <row r="14" spans="2:4" ht="12.75">
      <c r="B14">
        <v>6</v>
      </c>
      <c r="C14" t="s">
        <v>178</v>
      </c>
      <c r="D14">
        <v>3.5</v>
      </c>
    </row>
    <row r="15" spans="2:4" ht="12.75">
      <c r="B15">
        <v>7</v>
      </c>
      <c r="C15" t="s">
        <v>168</v>
      </c>
      <c r="D15">
        <v>2.25</v>
      </c>
    </row>
    <row r="16" spans="2:4" ht="12.75">
      <c r="B16">
        <v>8</v>
      </c>
      <c r="C16" t="s">
        <v>0</v>
      </c>
      <c r="D16">
        <v>1</v>
      </c>
    </row>
    <row r="17" ht="12.75">
      <c r="D17" s="53"/>
    </row>
    <row r="18" spans="3:4" ht="12.75">
      <c r="C18" t="s">
        <v>123</v>
      </c>
      <c r="D18" s="53"/>
    </row>
    <row r="19" spans="3:4" ht="12.75">
      <c r="C19" t="s">
        <v>144</v>
      </c>
      <c r="D19" s="53">
        <v>1</v>
      </c>
    </row>
    <row r="21" ht="12.75">
      <c r="C21" t="s">
        <v>119</v>
      </c>
    </row>
    <row r="22" spans="3:4" ht="12.75">
      <c r="C22" t="s">
        <v>146</v>
      </c>
      <c r="D22">
        <v>9.75</v>
      </c>
    </row>
    <row r="23" spans="3:4" ht="12.75">
      <c r="C23" t="s">
        <v>130</v>
      </c>
      <c r="D23">
        <v>8.5</v>
      </c>
    </row>
    <row r="24" spans="3:4" ht="12.75">
      <c r="C24" t="s">
        <v>58</v>
      </c>
      <c r="D24">
        <v>7.25</v>
      </c>
    </row>
    <row r="25" spans="3:4" ht="12.75">
      <c r="C25" t="s">
        <v>41</v>
      </c>
      <c r="D25">
        <v>6</v>
      </c>
    </row>
    <row r="26" spans="3:4" ht="12.75">
      <c r="C26" t="s">
        <v>16</v>
      </c>
      <c r="D26">
        <v>4.75</v>
      </c>
    </row>
    <row r="27" spans="3:4" ht="12.75">
      <c r="C27" t="s">
        <v>180</v>
      </c>
      <c r="D27">
        <v>3.5</v>
      </c>
    </row>
    <row r="28" spans="3:4" ht="12.75">
      <c r="C28" t="s">
        <v>179</v>
      </c>
      <c r="D28">
        <v>2.25</v>
      </c>
    </row>
    <row r="29" spans="3:4" ht="12.75">
      <c r="C29" t="s">
        <v>60</v>
      </c>
      <c r="D29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C5:E31"/>
  <sheetViews>
    <sheetView workbookViewId="0" topLeftCell="A1">
      <selection activeCell="P44" sqref="P44"/>
    </sheetView>
  </sheetViews>
  <sheetFormatPr defaultColWidth="11.421875" defaultRowHeight="12.75"/>
  <sheetData>
    <row r="5" ht="12.75">
      <c r="C5" t="s">
        <v>116</v>
      </c>
    </row>
    <row r="6" spans="3:5" ht="12.75">
      <c r="C6">
        <v>1</v>
      </c>
      <c r="D6" t="s">
        <v>30</v>
      </c>
      <c r="E6">
        <v>6</v>
      </c>
    </row>
    <row r="7" spans="3:5" ht="12.75">
      <c r="C7">
        <v>2</v>
      </c>
      <c r="D7" t="s">
        <v>26</v>
      </c>
      <c r="E7">
        <v>1</v>
      </c>
    </row>
    <row r="10" ht="12.75">
      <c r="C10" t="s">
        <v>117</v>
      </c>
    </row>
    <row r="11" spans="3:5" ht="12.75">
      <c r="C11">
        <v>1</v>
      </c>
      <c r="D11" t="s">
        <v>126</v>
      </c>
      <c r="E11" s="53">
        <f>(7-C11)/7*10+1</f>
        <v>9.571428571428571</v>
      </c>
    </row>
    <row r="12" spans="3:5" ht="12.75">
      <c r="C12">
        <v>2</v>
      </c>
      <c r="D12" t="s">
        <v>50</v>
      </c>
      <c r="E12" s="53">
        <f aca="true" t="shared" si="0" ref="E12:E17">(7-C12)/7*10+1</f>
        <v>8.142857142857142</v>
      </c>
    </row>
    <row r="13" spans="3:5" ht="12.75">
      <c r="C13">
        <v>3</v>
      </c>
      <c r="D13" t="s">
        <v>177</v>
      </c>
      <c r="E13" s="53">
        <f t="shared" si="0"/>
        <v>6.7142857142857135</v>
      </c>
    </row>
    <row r="14" spans="3:5" ht="12.75">
      <c r="C14">
        <v>4</v>
      </c>
      <c r="D14" t="s">
        <v>176</v>
      </c>
      <c r="E14" s="53">
        <f t="shared" si="0"/>
        <v>5.285714285714286</v>
      </c>
    </row>
    <row r="15" spans="3:5" ht="12.75">
      <c r="C15">
        <v>5</v>
      </c>
      <c r="D15" t="s">
        <v>168</v>
      </c>
      <c r="E15" s="53">
        <f t="shared" si="0"/>
        <v>3.8571428571428568</v>
      </c>
    </row>
    <row r="16" spans="3:5" ht="12.75">
      <c r="C16">
        <v>6</v>
      </c>
      <c r="D16" t="s">
        <v>124</v>
      </c>
      <c r="E16" s="53">
        <f t="shared" si="0"/>
        <v>2.4285714285714284</v>
      </c>
    </row>
    <row r="17" spans="3:5" ht="12.75">
      <c r="C17">
        <v>7</v>
      </c>
      <c r="D17" t="s">
        <v>128</v>
      </c>
      <c r="E17" s="53">
        <f t="shared" si="0"/>
        <v>1</v>
      </c>
    </row>
    <row r="20" ht="12.75">
      <c r="C20" t="s">
        <v>118</v>
      </c>
    </row>
    <row r="21" spans="3:5" ht="12.75">
      <c r="C21">
        <v>1</v>
      </c>
      <c r="D21" t="s">
        <v>144</v>
      </c>
      <c r="E21">
        <v>1</v>
      </c>
    </row>
    <row r="23" ht="12.75">
      <c r="C23" t="s">
        <v>119</v>
      </c>
    </row>
    <row r="24" spans="3:5" ht="12.75">
      <c r="C24">
        <v>1</v>
      </c>
      <c r="D24" t="s">
        <v>179</v>
      </c>
      <c r="E24">
        <f>(((8-C24)/8)*10)+1</f>
        <v>9.75</v>
      </c>
    </row>
    <row r="25" spans="3:5" ht="12.75">
      <c r="C25">
        <v>2</v>
      </c>
      <c r="D25" t="s">
        <v>16</v>
      </c>
      <c r="E25">
        <f aca="true" t="shared" si="1" ref="E25:E31">(((8-C25)/8)*10)+1</f>
        <v>8.5</v>
      </c>
    </row>
    <row r="26" spans="3:5" ht="12.75">
      <c r="C26">
        <v>3</v>
      </c>
      <c r="D26" t="s">
        <v>58</v>
      </c>
      <c r="E26">
        <f t="shared" si="1"/>
        <v>7.25</v>
      </c>
    </row>
    <row r="27" spans="3:5" ht="12.75">
      <c r="C27">
        <v>4</v>
      </c>
      <c r="D27" t="s">
        <v>41</v>
      </c>
      <c r="E27">
        <f t="shared" si="1"/>
        <v>6</v>
      </c>
    </row>
    <row r="28" spans="3:5" ht="12.75">
      <c r="C28">
        <v>5</v>
      </c>
      <c r="D28" t="s">
        <v>146</v>
      </c>
      <c r="E28">
        <f t="shared" si="1"/>
        <v>4.75</v>
      </c>
    </row>
    <row r="29" spans="3:5" ht="12.75">
      <c r="C29">
        <v>6</v>
      </c>
      <c r="D29" t="s">
        <v>130</v>
      </c>
      <c r="E29">
        <f t="shared" si="1"/>
        <v>3.5</v>
      </c>
    </row>
    <row r="30" spans="3:5" ht="12.75">
      <c r="C30">
        <v>7</v>
      </c>
      <c r="D30" t="s">
        <v>60</v>
      </c>
      <c r="E30">
        <f t="shared" si="1"/>
        <v>2.25</v>
      </c>
    </row>
    <row r="31" spans="3:5" ht="12.75">
      <c r="C31">
        <v>8</v>
      </c>
      <c r="D31" t="s">
        <v>180</v>
      </c>
      <c r="E31">
        <f t="shared" si="1"/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3:D38"/>
  <sheetViews>
    <sheetView workbookViewId="0" topLeftCell="A1">
      <selection activeCell="D18" sqref="D18:D23"/>
    </sheetView>
  </sheetViews>
  <sheetFormatPr defaultColWidth="11.421875" defaultRowHeight="12.75"/>
  <sheetData>
    <row r="3" ht="12.75">
      <c r="B3" t="s">
        <v>115</v>
      </c>
    </row>
    <row r="4" spans="2:4" ht="12.75">
      <c r="B4">
        <v>1</v>
      </c>
      <c r="C4" t="s">
        <v>142</v>
      </c>
      <c r="D4">
        <v>6</v>
      </c>
    </row>
    <row r="5" spans="2:4" ht="12.75">
      <c r="B5">
        <v>2</v>
      </c>
      <c r="C5" t="s">
        <v>0</v>
      </c>
      <c r="D5">
        <v>1</v>
      </c>
    </row>
    <row r="7" ht="12.75">
      <c r="B7" t="s">
        <v>116</v>
      </c>
    </row>
    <row r="8" spans="2:4" ht="12.75">
      <c r="B8">
        <v>1</v>
      </c>
      <c r="C8" t="s">
        <v>21</v>
      </c>
      <c r="D8">
        <v>9.75</v>
      </c>
    </row>
    <row r="9" spans="2:4" ht="12.75">
      <c r="B9">
        <v>2</v>
      </c>
      <c r="C9" t="s">
        <v>37</v>
      </c>
      <c r="D9">
        <v>8.5</v>
      </c>
    </row>
    <row r="10" spans="2:4" ht="12.75">
      <c r="B10">
        <v>3</v>
      </c>
      <c r="C10" t="s">
        <v>31</v>
      </c>
      <c r="D10">
        <v>7.25</v>
      </c>
    </row>
    <row r="11" spans="2:4" ht="12.75">
      <c r="B11">
        <v>4</v>
      </c>
      <c r="C11" t="s">
        <v>23</v>
      </c>
      <c r="D11">
        <v>6</v>
      </c>
    </row>
    <row r="12" spans="2:4" ht="12.75">
      <c r="B12">
        <v>5</v>
      </c>
      <c r="C12" t="s">
        <v>20</v>
      </c>
      <c r="D12">
        <v>4.75</v>
      </c>
    </row>
    <row r="13" spans="2:4" ht="12.75">
      <c r="B13">
        <v>6</v>
      </c>
      <c r="C13" t="s">
        <v>35</v>
      </c>
      <c r="D13">
        <v>3.5</v>
      </c>
    </row>
    <row r="14" spans="2:4" ht="12.75">
      <c r="B14">
        <v>7</v>
      </c>
      <c r="C14" t="s">
        <v>26</v>
      </c>
      <c r="D14">
        <v>2.25</v>
      </c>
    </row>
    <row r="15" spans="2:4" ht="12.75">
      <c r="B15">
        <v>8</v>
      </c>
      <c r="C15" t="s">
        <v>10</v>
      </c>
      <c r="D15">
        <v>1</v>
      </c>
    </row>
    <row r="17" ht="12.75">
      <c r="B17" t="s">
        <v>117</v>
      </c>
    </row>
    <row r="18" spans="2:4" ht="12.75">
      <c r="B18">
        <v>1</v>
      </c>
      <c r="C18" t="s">
        <v>50</v>
      </c>
      <c r="D18" s="53">
        <f aca="true" t="shared" si="0" ref="D18:D23">(6-B18)/6*10+1</f>
        <v>9.333333333333334</v>
      </c>
    </row>
    <row r="19" spans="2:4" ht="12.75">
      <c r="B19">
        <v>2</v>
      </c>
      <c r="C19" t="s">
        <v>126</v>
      </c>
      <c r="D19" s="53">
        <f t="shared" si="0"/>
        <v>7.666666666666666</v>
      </c>
    </row>
    <row r="20" spans="2:4" ht="12.75">
      <c r="B20">
        <v>3</v>
      </c>
      <c r="C20" t="s">
        <v>159</v>
      </c>
      <c r="D20" s="53">
        <f t="shared" si="0"/>
        <v>6</v>
      </c>
    </row>
    <row r="21" spans="2:4" ht="12.75">
      <c r="B21">
        <v>4</v>
      </c>
      <c r="C21" t="s">
        <v>128</v>
      </c>
      <c r="D21" s="53">
        <f t="shared" si="0"/>
        <v>4.333333333333333</v>
      </c>
    </row>
    <row r="22" spans="2:4" ht="12.75">
      <c r="B22">
        <v>5</v>
      </c>
      <c r="C22" t="s">
        <v>184</v>
      </c>
      <c r="D22" s="53">
        <f t="shared" si="0"/>
        <v>2.6666666666666665</v>
      </c>
    </row>
    <row r="23" spans="2:4" ht="12.75">
      <c r="B23">
        <v>6</v>
      </c>
      <c r="C23" t="s">
        <v>6</v>
      </c>
      <c r="D23" s="53">
        <f t="shared" si="0"/>
        <v>1</v>
      </c>
    </row>
    <row r="25" ht="12.75">
      <c r="B25" t="s">
        <v>123</v>
      </c>
    </row>
    <row r="26" spans="2:4" ht="12.75">
      <c r="B26">
        <v>1</v>
      </c>
      <c r="C26" t="s">
        <v>144</v>
      </c>
      <c r="D26">
        <v>1</v>
      </c>
    </row>
    <row r="28" ht="12.75">
      <c r="B28" t="s">
        <v>119</v>
      </c>
    </row>
    <row r="29" spans="2:4" ht="12.75">
      <c r="B29">
        <v>1</v>
      </c>
      <c r="C29" t="s">
        <v>16</v>
      </c>
      <c r="D29">
        <v>10</v>
      </c>
    </row>
    <row r="30" spans="2:4" ht="12.75">
      <c r="B30">
        <v>2</v>
      </c>
      <c r="C30" t="s">
        <v>58</v>
      </c>
      <c r="D30">
        <v>9</v>
      </c>
    </row>
    <row r="31" spans="2:4" ht="12.75">
      <c r="B31">
        <v>3</v>
      </c>
      <c r="C31" t="s">
        <v>120</v>
      </c>
      <c r="D31">
        <v>8</v>
      </c>
    </row>
    <row r="32" spans="2:4" ht="12.75">
      <c r="B32">
        <v>4</v>
      </c>
      <c r="C32" t="s">
        <v>146</v>
      </c>
      <c r="D32">
        <v>7</v>
      </c>
    </row>
    <row r="33" spans="2:4" ht="12.75">
      <c r="B33">
        <v>5</v>
      </c>
      <c r="C33" t="s">
        <v>147</v>
      </c>
      <c r="D33">
        <v>6</v>
      </c>
    </row>
    <row r="34" spans="2:4" ht="12.75">
      <c r="B34">
        <v>6</v>
      </c>
      <c r="C34" t="s">
        <v>6</v>
      </c>
      <c r="D34">
        <v>5</v>
      </c>
    </row>
    <row r="35" spans="2:4" ht="12.75">
      <c r="B35">
        <v>7</v>
      </c>
      <c r="C35" t="s">
        <v>8</v>
      </c>
      <c r="D35">
        <v>4</v>
      </c>
    </row>
    <row r="36" spans="2:4" ht="12.75">
      <c r="B36">
        <v>8</v>
      </c>
      <c r="C36" t="s">
        <v>60</v>
      </c>
      <c r="D36">
        <v>3</v>
      </c>
    </row>
    <row r="37" spans="2:4" ht="12.75">
      <c r="B37">
        <v>9</v>
      </c>
      <c r="C37" t="s">
        <v>130</v>
      </c>
      <c r="D37">
        <v>2</v>
      </c>
    </row>
    <row r="38" spans="2:4" ht="12.75">
      <c r="B38" s="87">
        <v>10</v>
      </c>
      <c r="C38" s="87" t="s">
        <v>183</v>
      </c>
      <c r="D38" s="87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8"/>
  <sheetViews>
    <sheetView workbookViewId="0" topLeftCell="A16">
      <selection activeCell="D28" sqref="D28"/>
    </sheetView>
  </sheetViews>
  <sheetFormatPr defaultColWidth="11.421875" defaultRowHeight="12.75"/>
  <cols>
    <col min="4" max="4" width="17.140625" style="0" customWidth="1"/>
    <col min="5" max="5" width="7.421875" style="0" customWidth="1"/>
    <col min="6" max="6" width="13.8515625" style="0" customWidth="1"/>
    <col min="7" max="7" width="8.421875" style="0" customWidth="1"/>
    <col min="8" max="8" width="5.140625" style="0" customWidth="1"/>
  </cols>
  <sheetData>
    <row r="1" spans="2:8" ht="12.75">
      <c r="B1" t="s">
        <v>75</v>
      </c>
      <c r="C1" t="s">
        <v>76</v>
      </c>
      <c r="D1" t="s">
        <v>77</v>
      </c>
      <c r="E1" t="s">
        <v>78</v>
      </c>
      <c r="F1" t="s">
        <v>79</v>
      </c>
      <c r="G1" t="s">
        <v>80</v>
      </c>
      <c r="H1" t="s">
        <v>81</v>
      </c>
    </row>
    <row r="2" ht="13.5" thickBot="1"/>
    <row r="3" spans="2:8" ht="12.75">
      <c r="B3" s="31" t="s">
        <v>0</v>
      </c>
      <c r="C3" s="32" t="s">
        <v>1</v>
      </c>
      <c r="D3" t="s">
        <v>74</v>
      </c>
      <c r="E3" s="51">
        <v>1983</v>
      </c>
      <c r="F3" s="51">
        <v>1984</v>
      </c>
      <c r="G3" s="51">
        <f>F3-E3</f>
        <v>1</v>
      </c>
      <c r="H3">
        <f>G3*0.1</f>
        <v>0.1</v>
      </c>
    </row>
    <row r="4" spans="2:8" ht="12.75">
      <c r="B4" s="83" t="s">
        <v>0</v>
      </c>
      <c r="C4" s="84" t="s">
        <v>1</v>
      </c>
      <c r="D4" t="s">
        <v>182</v>
      </c>
      <c r="E4" s="51">
        <v>1966</v>
      </c>
      <c r="F4" s="51">
        <v>1970</v>
      </c>
      <c r="G4" s="51">
        <v>4</v>
      </c>
      <c r="H4" s="85">
        <v>0.4</v>
      </c>
    </row>
    <row r="5" spans="2:8" ht="12.75">
      <c r="B5" s="83" t="s">
        <v>122</v>
      </c>
      <c r="C5" s="84" t="s">
        <v>19</v>
      </c>
      <c r="D5" t="s">
        <v>150</v>
      </c>
      <c r="E5" s="51">
        <v>1986</v>
      </c>
      <c r="F5" s="51">
        <v>1987</v>
      </c>
      <c r="G5" s="51">
        <v>1</v>
      </c>
      <c r="H5" s="85">
        <v>0.1</v>
      </c>
    </row>
    <row r="6" spans="2:8" ht="12.75">
      <c r="B6" s="83" t="s">
        <v>142</v>
      </c>
      <c r="C6" s="84" t="s">
        <v>143</v>
      </c>
      <c r="D6" t="s">
        <v>151</v>
      </c>
      <c r="E6" s="51">
        <v>1987</v>
      </c>
      <c r="F6" s="51">
        <v>1987</v>
      </c>
      <c r="G6" s="51">
        <v>0</v>
      </c>
      <c r="H6" s="85">
        <v>0</v>
      </c>
    </row>
    <row r="7" spans="2:8" ht="13.5" thickBot="1">
      <c r="B7" s="33" t="s">
        <v>2</v>
      </c>
      <c r="C7" s="34" t="s">
        <v>3</v>
      </c>
      <c r="D7" t="s">
        <v>82</v>
      </c>
      <c r="E7" s="51">
        <v>1984</v>
      </c>
      <c r="F7" s="51">
        <v>1984</v>
      </c>
      <c r="G7" s="51">
        <f aca="true" t="shared" si="0" ref="G7:G58">F7-E7</f>
        <v>0</v>
      </c>
      <c r="H7">
        <f aca="true" t="shared" si="1" ref="H7:H58">G7*0.1</f>
        <v>0</v>
      </c>
    </row>
    <row r="8" spans="2:7" ht="13.5" thickBot="1">
      <c r="B8" s="4"/>
      <c r="C8" s="4"/>
      <c r="E8" s="51"/>
      <c r="F8" s="51"/>
      <c r="G8" s="51"/>
    </row>
    <row r="9" spans="2:8" ht="12.75">
      <c r="B9" s="31" t="s">
        <v>4</v>
      </c>
      <c r="C9" s="32" t="s">
        <v>5</v>
      </c>
      <c r="D9" t="s">
        <v>83</v>
      </c>
      <c r="E9" s="51">
        <v>1978</v>
      </c>
      <c r="F9" s="51">
        <v>1984</v>
      </c>
      <c r="G9" s="51">
        <f t="shared" si="0"/>
        <v>6</v>
      </c>
      <c r="H9">
        <f t="shared" si="1"/>
        <v>0.6000000000000001</v>
      </c>
    </row>
    <row r="10" spans="2:8" ht="12.75">
      <c r="B10" s="35" t="s">
        <v>10</v>
      </c>
      <c r="C10" s="36" t="s">
        <v>11</v>
      </c>
      <c r="D10" t="s">
        <v>84</v>
      </c>
      <c r="E10" s="51">
        <v>1983</v>
      </c>
      <c r="F10" s="51">
        <v>1984</v>
      </c>
      <c r="G10" s="51">
        <f t="shared" si="0"/>
        <v>1</v>
      </c>
      <c r="H10">
        <v>0.4</v>
      </c>
    </row>
    <row r="11" spans="2:8" ht="12.75">
      <c r="B11" s="37" t="s">
        <v>12</v>
      </c>
      <c r="C11" s="38" t="s">
        <v>13</v>
      </c>
      <c r="D11" t="s">
        <v>85</v>
      </c>
      <c r="E11" s="51">
        <v>1979</v>
      </c>
      <c r="F11" s="51">
        <v>1984</v>
      </c>
      <c r="G11" s="51">
        <f t="shared" si="0"/>
        <v>5</v>
      </c>
      <c r="H11">
        <f t="shared" si="1"/>
        <v>0.5</v>
      </c>
    </row>
    <row r="12" spans="2:8" ht="12.75">
      <c r="B12" s="37" t="s">
        <v>16</v>
      </c>
      <c r="C12" s="38" t="s">
        <v>17</v>
      </c>
      <c r="D12" t="s">
        <v>84</v>
      </c>
      <c r="E12" s="51">
        <v>1984</v>
      </c>
      <c r="F12" s="51">
        <v>1984</v>
      </c>
      <c r="G12" s="51">
        <f t="shared" si="0"/>
        <v>0</v>
      </c>
      <c r="H12">
        <v>0.4</v>
      </c>
    </row>
    <row r="13" spans="2:8" ht="12.75">
      <c r="B13" s="39" t="s">
        <v>18</v>
      </c>
      <c r="C13" s="40" t="s">
        <v>19</v>
      </c>
      <c r="D13" t="s">
        <v>86</v>
      </c>
      <c r="E13" s="51">
        <v>1976</v>
      </c>
      <c r="F13" s="51">
        <v>1984</v>
      </c>
      <c r="G13" s="51">
        <f t="shared" si="0"/>
        <v>8</v>
      </c>
      <c r="H13">
        <f t="shared" si="1"/>
        <v>0.8</v>
      </c>
    </row>
    <row r="14" spans="2:8" ht="12.75">
      <c r="B14" s="39" t="s">
        <v>20</v>
      </c>
      <c r="C14" s="40" t="s">
        <v>14</v>
      </c>
      <c r="D14" t="s">
        <v>84</v>
      </c>
      <c r="E14" s="51">
        <v>1983</v>
      </c>
      <c r="F14" s="51">
        <v>1984</v>
      </c>
      <c r="G14" s="51">
        <f t="shared" si="0"/>
        <v>1</v>
      </c>
      <c r="H14">
        <v>0.4</v>
      </c>
    </row>
    <row r="15" spans="2:8" ht="12.75">
      <c r="B15" s="39" t="s">
        <v>21</v>
      </c>
      <c r="C15" s="40" t="s">
        <v>22</v>
      </c>
      <c r="D15" t="s">
        <v>84</v>
      </c>
      <c r="E15" s="51">
        <v>1984</v>
      </c>
      <c r="F15" s="51">
        <v>1984</v>
      </c>
      <c r="G15" s="51">
        <f t="shared" si="0"/>
        <v>0</v>
      </c>
      <c r="H15">
        <v>0.4</v>
      </c>
    </row>
    <row r="16" spans="2:8" ht="12.75">
      <c r="B16" s="39" t="s">
        <v>23</v>
      </c>
      <c r="C16" s="40" t="s">
        <v>24</v>
      </c>
      <c r="D16" t="s">
        <v>87</v>
      </c>
      <c r="E16" s="51">
        <v>1983</v>
      </c>
      <c r="F16" s="51">
        <v>1984</v>
      </c>
      <c r="G16" s="51">
        <f t="shared" si="0"/>
        <v>1</v>
      </c>
      <c r="H16">
        <v>0.4</v>
      </c>
    </row>
    <row r="17" spans="2:8" ht="12.75">
      <c r="B17" s="37" t="s">
        <v>23</v>
      </c>
      <c r="C17" s="38" t="s">
        <v>25</v>
      </c>
      <c r="D17" t="s">
        <v>87</v>
      </c>
      <c r="E17" s="51">
        <v>1983</v>
      </c>
      <c r="F17" s="51">
        <v>1984</v>
      </c>
      <c r="G17" s="51">
        <f t="shared" si="0"/>
        <v>1</v>
      </c>
      <c r="H17">
        <v>0.4</v>
      </c>
    </row>
    <row r="18" spans="2:8" ht="12.75">
      <c r="B18" s="39" t="s">
        <v>26</v>
      </c>
      <c r="C18" s="40" t="s">
        <v>27</v>
      </c>
      <c r="D18" t="s">
        <v>74</v>
      </c>
      <c r="E18" s="51">
        <v>1984</v>
      </c>
      <c r="F18" s="51">
        <v>1984</v>
      </c>
      <c r="G18" s="51">
        <f t="shared" si="0"/>
        <v>0</v>
      </c>
      <c r="H18">
        <v>0.4</v>
      </c>
    </row>
    <row r="19" spans="2:8" ht="12.75">
      <c r="B19" s="39" t="s">
        <v>28</v>
      </c>
      <c r="C19" s="40" t="s">
        <v>29</v>
      </c>
      <c r="D19" t="s">
        <v>88</v>
      </c>
      <c r="E19" s="51">
        <v>1975</v>
      </c>
      <c r="F19" s="51">
        <v>1984</v>
      </c>
      <c r="G19" s="51">
        <f t="shared" si="0"/>
        <v>9</v>
      </c>
      <c r="H19">
        <f t="shared" si="1"/>
        <v>0.9</v>
      </c>
    </row>
    <row r="20" spans="2:8" ht="12.75">
      <c r="B20" s="39" t="s">
        <v>64</v>
      </c>
      <c r="C20" s="40" t="s">
        <v>44</v>
      </c>
      <c r="D20" t="s">
        <v>89</v>
      </c>
      <c r="E20" s="51">
        <v>1981</v>
      </c>
      <c r="F20" s="51">
        <v>1984</v>
      </c>
      <c r="G20" s="51">
        <f t="shared" si="0"/>
        <v>3</v>
      </c>
      <c r="H20">
        <v>0.4</v>
      </c>
    </row>
    <row r="21" spans="2:8" ht="12.75">
      <c r="B21" s="39" t="s">
        <v>31</v>
      </c>
      <c r="C21" s="40" t="s">
        <v>32</v>
      </c>
      <c r="D21" t="s">
        <v>90</v>
      </c>
      <c r="E21" s="51">
        <v>1975</v>
      </c>
      <c r="F21" s="51">
        <v>1984</v>
      </c>
      <c r="G21" s="51">
        <f t="shared" si="0"/>
        <v>9</v>
      </c>
      <c r="H21">
        <v>0.4</v>
      </c>
    </row>
    <row r="22" spans="2:8" ht="12.75">
      <c r="B22" s="39" t="s">
        <v>33</v>
      </c>
      <c r="C22" s="40" t="s">
        <v>34</v>
      </c>
      <c r="D22" t="s">
        <v>84</v>
      </c>
      <c r="E22" s="51">
        <v>1984</v>
      </c>
      <c r="F22" s="51">
        <v>1984</v>
      </c>
      <c r="G22" s="51">
        <f t="shared" si="0"/>
        <v>0</v>
      </c>
      <c r="H22">
        <v>0.4</v>
      </c>
    </row>
    <row r="23" spans="2:8" ht="12.75">
      <c r="B23" s="35" t="s">
        <v>37</v>
      </c>
      <c r="C23" s="36" t="s">
        <v>38</v>
      </c>
      <c r="D23" t="s">
        <v>91</v>
      </c>
      <c r="E23" s="51">
        <v>1974</v>
      </c>
      <c r="F23" s="51">
        <v>1984</v>
      </c>
      <c r="G23" s="51">
        <f t="shared" si="0"/>
        <v>10</v>
      </c>
      <c r="H23">
        <f t="shared" si="1"/>
        <v>1</v>
      </c>
    </row>
    <row r="24" spans="2:8" ht="12.75">
      <c r="B24" s="74" t="s">
        <v>41</v>
      </c>
      <c r="C24" s="75" t="s">
        <v>15</v>
      </c>
      <c r="D24" t="s">
        <v>84</v>
      </c>
      <c r="E24" s="51">
        <v>1982</v>
      </c>
      <c r="F24" s="51">
        <v>1984</v>
      </c>
      <c r="G24" s="51">
        <f t="shared" si="0"/>
        <v>2</v>
      </c>
      <c r="H24">
        <v>0.4</v>
      </c>
    </row>
    <row r="25" spans="2:8" ht="12.75">
      <c r="B25" s="74" t="s">
        <v>0</v>
      </c>
      <c r="C25" s="75" t="s">
        <v>1</v>
      </c>
      <c r="D25" t="s">
        <v>86</v>
      </c>
      <c r="E25" s="51">
        <v>1975</v>
      </c>
      <c r="F25" s="51">
        <v>1984</v>
      </c>
      <c r="G25" s="51">
        <f t="shared" si="0"/>
        <v>9</v>
      </c>
      <c r="H25">
        <f t="shared" si="1"/>
        <v>0.9</v>
      </c>
    </row>
    <row r="26" spans="2:8" ht="12.75">
      <c r="B26" s="74" t="s">
        <v>35</v>
      </c>
      <c r="C26" s="75" t="s">
        <v>36</v>
      </c>
      <c r="D26" t="s">
        <v>86</v>
      </c>
      <c r="E26" s="51">
        <v>1976</v>
      </c>
      <c r="F26" s="51">
        <v>1984</v>
      </c>
      <c r="G26" s="51">
        <f t="shared" si="0"/>
        <v>8</v>
      </c>
      <c r="H26">
        <v>0.8</v>
      </c>
    </row>
    <row r="27" spans="2:8" ht="12.75">
      <c r="B27" s="74" t="s">
        <v>138</v>
      </c>
      <c r="C27" s="75" t="s">
        <v>139</v>
      </c>
      <c r="D27" t="s">
        <v>84</v>
      </c>
      <c r="E27" s="51">
        <v>1984</v>
      </c>
      <c r="F27" s="51">
        <v>1984</v>
      </c>
      <c r="G27" s="51">
        <f t="shared" si="0"/>
        <v>0</v>
      </c>
      <c r="H27">
        <v>0.4</v>
      </c>
    </row>
    <row r="28" spans="2:8" ht="12.75">
      <c r="B28" s="74" t="s">
        <v>7</v>
      </c>
      <c r="C28" s="75" t="s">
        <v>137</v>
      </c>
      <c r="D28" t="s">
        <v>92</v>
      </c>
      <c r="E28" s="51">
        <v>1978</v>
      </c>
      <c r="F28" s="51">
        <v>1984</v>
      </c>
      <c r="G28" s="51">
        <f t="shared" si="0"/>
        <v>6</v>
      </c>
      <c r="H28">
        <v>0.6</v>
      </c>
    </row>
    <row r="29" spans="2:8" ht="13.5" thickBot="1">
      <c r="B29" s="41" t="s">
        <v>39</v>
      </c>
      <c r="C29" s="42" t="s">
        <v>40</v>
      </c>
      <c r="D29" t="s">
        <v>92</v>
      </c>
      <c r="E29" s="51">
        <v>1978</v>
      </c>
      <c r="F29" s="51">
        <v>1984</v>
      </c>
      <c r="G29" s="51">
        <f t="shared" si="0"/>
        <v>6</v>
      </c>
      <c r="H29">
        <f t="shared" si="1"/>
        <v>0.6000000000000001</v>
      </c>
    </row>
    <row r="30" spans="2:7" ht="13.5" thickBot="1">
      <c r="B30" s="43"/>
      <c r="C30" s="43"/>
      <c r="E30" s="51"/>
      <c r="F30" s="51"/>
      <c r="G30" s="51"/>
    </row>
    <row r="31" spans="2:8" ht="12.75">
      <c r="B31" s="44" t="s">
        <v>42</v>
      </c>
      <c r="C31" s="45" t="s">
        <v>5</v>
      </c>
      <c r="D31" t="s">
        <v>93</v>
      </c>
      <c r="E31" s="51">
        <v>1986</v>
      </c>
      <c r="F31" s="51">
        <v>1988</v>
      </c>
      <c r="G31" s="51">
        <f t="shared" si="0"/>
        <v>2</v>
      </c>
      <c r="H31">
        <f t="shared" si="1"/>
        <v>0.2</v>
      </c>
    </row>
    <row r="32" spans="2:8" ht="12.75">
      <c r="B32" s="39" t="s">
        <v>42</v>
      </c>
      <c r="C32" s="40" t="s">
        <v>43</v>
      </c>
      <c r="D32" t="s">
        <v>94</v>
      </c>
      <c r="E32" s="51">
        <v>1979</v>
      </c>
      <c r="F32" s="51">
        <v>1988</v>
      </c>
      <c r="G32" s="51">
        <f t="shared" si="0"/>
        <v>9</v>
      </c>
      <c r="H32">
        <f t="shared" si="1"/>
        <v>0.9</v>
      </c>
    </row>
    <row r="33" spans="2:8" ht="12.75">
      <c r="B33" s="37" t="s">
        <v>45</v>
      </c>
      <c r="C33" s="38" t="s">
        <v>46</v>
      </c>
      <c r="D33" t="s">
        <v>95</v>
      </c>
      <c r="E33" s="51">
        <v>1976</v>
      </c>
      <c r="F33" s="51">
        <v>1988</v>
      </c>
      <c r="G33" s="51">
        <f t="shared" si="0"/>
        <v>12</v>
      </c>
      <c r="H33">
        <f t="shared" si="1"/>
        <v>1.2000000000000002</v>
      </c>
    </row>
    <row r="34" spans="2:8" ht="12.75">
      <c r="B34" s="35" t="s">
        <v>35</v>
      </c>
      <c r="C34" s="36" t="s">
        <v>36</v>
      </c>
      <c r="D34" t="s">
        <v>96</v>
      </c>
      <c r="E34" s="51">
        <v>1982</v>
      </c>
      <c r="F34" s="51">
        <v>1988</v>
      </c>
      <c r="G34" s="51">
        <f t="shared" si="0"/>
        <v>6</v>
      </c>
      <c r="H34">
        <f t="shared" si="1"/>
        <v>0.6000000000000001</v>
      </c>
    </row>
    <row r="35" spans="2:8" ht="12.75">
      <c r="B35" s="39" t="s">
        <v>6</v>
      </c>
      <c r="C35" s="40" t="s">
        <v>47</v>
      </c>
      <c r="D35" t="s">
        <v>97</v>
      </c>
      <c r="E35" s="51">
        <v>1985</v>
      </c>
      <c r="F35" s="51">
        <v>1988</v>
      </c>
      <c r="G35" s="51">
        <f t="shared" si="0"/>
        <v>3</v>
      </c>
      <c r="H35">
        <f t="shared" si="1"/>
        <v>0.30000000000000004</v>
      </c>
    </row>
    <row r="36" spans="2:8" ht="12.75">
      <c r="B36" s="37" t="s">
        <v>48</v>
      </c>
      <c r="C36" s="38" t="s">
        <v>49</v>
      </c>
      <c r="D36" t="s">
        <v>98</v>
      </c>
      <c r="E36" s="51">
        <v>1988</v>
      </c>
      <c r="F36" s="51">
        <v>1988</v>
      </c>
      <c r="G36" s="51">
        <f t="shared" si="0"/>
        <v>0</v>
      </c>
      <c r="H36">
        <f t="shared" si="1"/>
        <v>0</v>
      </c>
    </row>
    <row r="37" spans="2:8" ht="12.75">
      <c r="B37" s="72" t="s">
        <v>20</v>
      </c>
      <c r="C37" s="73" t="s">
        <v>14</v>
      </c>
      <c r="D37" t="s">
        <v>93</v>
      </c>
      <c r="E37" s="51">
        <v>1986</v>
      </c>
      <c r="F37" s="51">
        <v>1988</v>
      </c>
      <c r="G37" s="51">
        <f t="shared" si="0"/>
        <v>2</v>
      </c>
      <c r="H37">
        <f t="shared" si="1"/>
        <v>0.2</v>
      </c>
    </row>
    <row r="38" spans="2:8" ht="12.75">
      <c r="B38" s="72" t="s">
        <v>30</v>
      </c>
      <c r="C38" s="73" t="s">
        <v>44</v>
      </c>
      <c r="D38" t="s">
        <v>153</v>
      </c>
      <c r="E38" s="51">
        <v>1984</v>
      </c>
      <c r="F38" s="51">
        <v>1988</v>
      </c>
      <c r="G38" s="51">
        <f t="shared" si="0"/>
        <v>4</v>
      </c>
      <c r="H38">
        <f t="shared" si="1"/>
        <v>0.4</v>
      </c>
    </row>
    <row r="39" spans="2:8" ht="12.75">
      <c r="B39" s="72" t="s">
        <v>126</v>
      </c>
      <c r="C39" s="73" t="s">
        <v>125</v>
      </c>
      <c r="D39" t="s">
        <v>152</v>
      </c>
      <c r="E39" s="51">
        <v>1987</v>
      </c>
      <c r="F39" s="51">
        <v>1988</v>
      </c>
      <c r="G39" s="51">
        <v>1</v>
      </c>
      <c r="H39">
        <f t="shared" si="1"/>
        <v>0.1</v>
      </c>
    </row>
    <row r="40" spans="2:8" ht="12.75">
      <c r="B40" s="72" t="s">
        <v>141</v>
      </c>
      <c r="C40" s="73" t="s">
        <v>127</v>
      </c>
      <c r="D40" t="s">
        <v>152</v>
      </c>
      <c r="E40" s="51">
        <v>1987</v>
      </c>
      <c r="F40" s="51">
        <v>1988</v>
      </c>
      <c r="G40" s="51">
        <v>1</v>
      </c>
      <c r="H40">
        <f t="shared" si="1"/>
        <v>0.1</v>
      </c>
    </row>
    <row r="41" spans="2:8" ht="13.5" thickBot="1">
      <c r="B41" s="46" t="s">
        <v>50</v>
      </c>
      <c r="C41" s="47" t="s">
        <v>32</v>
      </c>
      <c r="D41" t="s">
        <v>99</v>
      </c>
      <c r="E41" s="51">
        <v>1984</v>
      </c>
      <c r="F41" s="51">
        <v>1988</v>
      </c>
      <c r="G41" s="51">
        <f t="shared" si="0"/>
        <v>4</v>
      </c>
      <c r="H41">
        <f t="shared" si="1"/>
        <v>0.4</v>
      </c>
    </row>
    <row r="42" spans="2:7" ht="13.5" thickBot="1">
      <c r="B42" s="48"/>
      <c r="C42" s="48"/>
      <c r="E42" s="51"/>
      <c r="F42" s="51"/>
      <c r="G42" s="51"/>
    </row>
    <row r="43" spans="2:8" ht="12.75">
      <c r="B43" s="31" t="s">
        <v>144</v>
      </c>
      <c r="C43" s="32" t="s">
        <v>145</v>
      </c>
      <c r="D43" t="s">
        <v>154</v>
      </c>
      <c r="E43" s="51">
        <v>1971</v>
      </c>
      <c r="F43" s="51">
        <v>1973</v>
      </c>
      <c r="G43" s="51">
        <f t="shared" si="0"/>
        <v>2</v>
      </c>
      <c r="H43">
        <f t="shared" si="1"/>
        <v>0.2</v>
      </c>
    </row>
    <row r="44" spans="2:8" ht="13.5" thickBot="1">
      <c r="B44" s="33" t="s">
        <v>51</v>
      </c>
      <c r="C44" s="34" t="s">
        <v>52</v>
      </c>
      <c r="D44" t="s">
        <v>100</v>
      </c>
      <c r="E44" s="51">
        <v>1973</v>
      </c>
      <c r="F44" s="51">
        <v>1973</v>
      </c>
      <c r="G44" s="51">
        <f t="shared" si="0"/>
        <v>0</v>
      </c>
      <c r="H44">
        <f t="shared" si="1"/>
        <v>0</v>
      </c>
    </row>
    <row r="45" spans="2:7" ht="13.5" thickBot="1">
      <c r="B45" s="4"/>
      <c r="C45" s="4"/>
      <c r="E45" s="51"/>
      <c r="F45" s="51"/>
      <c r="G45" s="51"/>
    </row>
    <row r="46" spans="2:8" ht="12.75">
      <c r="B46" s="49" t="s">
        <v>53</v>
      </c>
      <c r="C46" s="50" t="s">
        <v>22</v>
      </c>
      <c r="D46" t="s">
        <v>101</v>
      </c>
      <c r="E46" s="51">
        <v>1984</v>
      </c>
      <c r="F46" s="51">
        <v>1984</v>
      </c>
      <c r="G46" s="51">
        <f t="shared" si="0"/>
        <v>0</v>
      </c>
      <c r="H46">
        <f t="shared" si="1"/>
        <v>0</v>
      </c>
    </row>
    <row r="47" spans="2:8" ht="13.5" thickBot="1">
      <c r="B47" s="46" t="s">
        <v>54</v>
      </c>
      <c r="C47" s="47" t="s">
        <v>55</v>
      </c>
      <c r="D47" t="s">
        <v>102</v>
      </c>
      <c r="E47" s="51">
        <v>1979</v>
      </c>
      <c r="F47" s="51">
        <v>1984</v>
      </c>
      <c r="G47" s="51">
        <f t="shared" si="0"/>
        <v>5</v>
      </c>
      <c r="H47">
        <f t="shared" si="1"/>
        <v>0.5</v>
      </c>
    </row>
    <row r="48" spans="2:7" ht="13.5" thickBot="1">
      <c r="B48" s="48"/>
      <c r="C48" s="48"/>
      <c r="E48" s="51"/>
      <c r="F48" s="51"/>
      <c r="G48" s="51"/>
    </row>
    <row r="49" spans="2:8" ht="12.75">
      <c r="B49" s="49" t="s">
        <v>56</v>
      </c>
      <c r="C49" s="50" t="s">
        <v>57</v>
      </c>
      <c r="D49" t="s">
        <v>103</v>
      </c>
      <c r="E49" s="51">
        <v>1981</v>
      </c>
      <c r="F49" s="51">
        <v>1990</v>
      </c>
      <c r="G49" s="51">
        <f t="shared" si="0"/>
        <v>9</v>
      </c>
      <c r="H49">
        <f t="shared" si="1"/>
        <v>0.9</v>
      </c>
    </row>
    <row r="50" spans="2:8" ht="12.75">
      <c r="B50" s="37" t="s">
        <v>58</v>
      </c>
      <c r="C50" s="38" t="s">
        <v>59</v>
      </c>
      <c r="D50" t="s">
        <v>104</v>
      </c>
      <c r="E50" s="51">
        <v>1979</v>
      </c>
      <c r="F50" s="51">
        <v>1990</v>
      </c>
      <c r="G50" s="51">
        <f t="shared" si="0"/>
        <v>11</v>
      </c>
      <c r="H50">
        <f t="shared" si="1"/>
        <v>1.1</v>
      </c>
    </row>
    <row r="51" spans="2:8" ht="12.75">
      <c r="B51" s="39" t="s">
        <v>8</v>
      </c>
      <c r="C51" s="40" t="s">
        <v>9</v>
      </c>
      <c r="D51" t="s">
        <v>105</v>
      </c>
      <c r="E51" s="51">
        <v>1985</v>
      </c>
      <c r="F51" s="51">
        <v>1990</v>
      </c>
      <c r="G51" s="51">
        <f t="shared" si="0"/>
        <v>5</v>
      </c>
      <c r="H51">
        <f t="shared" si="1"/>
        <v>0.5</v>
      </c>
    </row>
    <row r="52" spans="2:8" ht="12.75">
      <c r="B52" s="39" t="s">
        <v>60</v>
      </c>
      <c r="C52" s="40" t="s">
        <v>61</v>
      </c>
      <c r="D52" t="s">
        <v>106</v>
      </c>
      <c r="E52" s="51">
        <v>1986</v>
      </c>
      <c r="F52" s="51">
        <v>1990</v>
      </c>
      <c r="G52" s="51">
        <f t="shared" si="0"/>
        <v>4</v>
      </c>
      <c r="H52">
        <f t="shared" si="1"/>
        <v>0.4</v>
      </c>
    </row>
    <row r="53" spans="2:8" ht="12.75">
      <c r="B53" s="35" t="s">
        <v>62</v>
      </c>
      <c r="C53" s="36" t="s">
        <v>63</v>
      </c>
      <c r="D53" t="s">
        <v>107</v>
      </c>
      <c r="E53" s="51">
        <v>1984</v>
      </c>
      <c r="F53" s="51">
        <v>1990</v>
      </c>
      <c r="G53" s="51">
        <f t="shared" si="0"/>
        <v>6</v>
      </c>
      <c r="H53">
        <f t="shared" si="1"/>
        <v>0.6000000000000001</v>
      </c>
    </row>
    <row r="54" spans="2:8" ht="12.75">
      <c r="B54" s="37" t="s">
        <v>41</v>
      </c>
      <c r="C54" s="38" t="s">
        <v>15</v>
      </c>
      <c r="D54" t="s">
        <v>108</v>
      </c>
      <c r="E54" s="51">
        <v>1980</v>
      </c>
      <c r="F54" s="51">
        <v>1990</v>
      </c>
      <c r="G54" s="51">
        <f t="shared" si="0"/>
        <v>10</v>
      </c>
      <c r="H54">
        <f t="shared" si="1"/>
        <v>1</v>
      </c>
    </row>
    <row r="55" spans="2:8" ht="12.75">
      <c r="B55" s="37" t="s">
        <v>146</v>
      </c>
      <c r="C55" s="38" t="s">
        <v>145</v>
      </c>
      <c r="D55" t="s">
        <v>157</v>
      </c>
      <c r="E55" s="51">
        <v>1985</v>
      </c>
      <c r="F55" s="51">
        <v>1990</v>
      </c>
      <c r="G55" s="51">
        <f t="shared" si="0"/>
        <v>5</v>
      </c>
      <c r="H55">
        <f t="shared" si="1"/>
        <v>0.5</v>
      </c>
    </row>
    <row r="56" spans="2:8" ht="12.75">
      <c r="B56" s="37" t="s">
        <v>155</v>
      </c>
      <c r="C56" s="38" t="s">
        <v>22</v>
      </c>
      <c r="D56" t="s">
        <v>157</v>
      </c>
      <c r="E56" s="51">
        <v>1985</v>
      </c>
      <c r="F56" s="51">
        <v>1990</v>
      </c>
      <c r="G56" s="51">
        <f t="shared" si="0"/>
        <v>5</v>
      </c>
      <c r="H56">
        <f t="shared" si="1"/>
        <v>0.5</v>
      </c>
    </row>
    <row r="57" spans="2:8" ht="12.75">
      <c r="B57" s="37" t="s">
        <v>147</v>
      </c>
      <c r="C57" s="38" t="s">
        <v>148</v>
      </c>
      <c r="D57" t="s">
        <v>105</v>
      </c>
      <c r="E57" s="51">
        <v>1986</v>
      </c>
      <c r="F57" s="51">
        <v>1990</v>
      </c>
      <c r="G57" s="51">
        <f t="shared" si="0"/>
        <v>4</v>
      </c>
      <c r="H57">
        <f t="shared" si="1"/>
        <v>0.4</v>
      </c>
    </row>
    <row r="58" spans="2:8" ht="13.5" thickBot="1">
      <c r="B58" s="46" t="s">
        <v>6</v>
      </c>
      <c r="C58" s="47" t="s">
        <v>156</v>
      </c>
      <c r="D58" t="s">
        <v>158</v>
      </c>
      <c r="E58" s="51">
        <v>1985</v>
      </c>
      <c r="F58" s="51">
        <v>1990</v>
      </c>
      <c r="G58" s="51">
        <f t="shared" si="0"/>
        <v>5</v>
      </c>
      <c r="H58">
        <f t="shared" si="1"/>
        <v>0.5</v>
      </c>
    </row>
  </sheetData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3:D38"/>
  <sheetViews>
    <sheetView workbookViewId="0" topLeftCell="A1">
      <selection activeCell="Q41" sqref="Q41"/>
    </sheetView>
  </sheetViews>
  <sheetFormatPr defaultColWidth="11.421875" defaultRowHeight="12.75"/>
  <sheetData>
    <row r="3" ht="12.75">
      <c r="B3" t="s">
        <v>115</v>
      </c>
    </row>
    <row r="4" spans="2:4" ht="12.75">
      <c r="B4">
        <v>1</v>
      </c>
      <c r="C4" t="s">
        <v>142</v>
      </c>
      <c r="D4">
        <v>6</v>
      </c>
    </row>
    <row r="5" spans="2:4" ht="12.75">
      <c r="B5">
        <v>2</v>
      </c>
      <c r="C5" t="s">
        <v>0</v>
      </c>
      <c r="D5">
        <v>1</v>
      </c>
    </row>
    <row r="7" ht="12.75">
      <c r="B7" t="s">
        <v>116</v>
      </c>
    </row>
    <row r="8" spans="2:4" ht="12.75">
      <c r="B8">
        <v>1</v>
      </c>
      <c r="C8" t="s">
        <v>21</v>
      </c>
      <c r="D8">
        <v>9.75</v>
      </c>
    </row>
    <row r="9" spans="2:4" ht="12.75">
      <c r="B9">
        <v>2</v>
      </c>
      <c r="C9" t="s">
        <v>37</v>
      </c>
      <c r="D9">
        <v>8.5</v>
      </c>
    </row>
    <row r="10" spans="2:4" ht="12.75">
      <c r="B10">
        <v>3</v>
      </c>
      <c r="C10" t="s">
        <v>10</v>
      </c>
      <c r="D10">
        <v>7.25</v>
      </c>
    </row>
    <row r="11" spans="2:4" ht="12.75">
      <c r="B11">
        <v>4</v>
      </c>
      <c r="C11" t="s">
        <v>23</v>
      </c>
      <c r="D11">
        <v>6</v>
      </c>
    </row>
    <row r="12" spans="2:4" ht="12.75">
      <c r="B12">
        <v>5</v>
      </c>
      <c r="C12" t="s">
        <v>20</v>
      </c>
      <c r="D12">
        <v>4.75</v>
      </c>
    </row>
    <row r="13" spans="2:4" ht="12.75">
      <c r="B13">
        <v>6</v>
      </c>
      <c r="C13" t="s">
        <v>35</v>
      </c>
      <c r="D13">
        <v>3.5</v>
      </c>
    </row>
    <row r="14" spans="2:4" ht="12.75">
      <c r="B14">
        <v>7</v>
      </c>
      <c r="C14" t="s">
        <v>26</v>
      </c>
      <c r="D14">
        <v>2.25</v>
      </c>
    </row>
    <row r="15" spans="2:4" ht="12.75">
      <c r="B15">
        <v>8</v>
      </c>
      <c r="C15" t="s">
        <v>31</v>
      </c>
      <c r="D15">
        <v>1</v>
      </c>
    </row>
    <row r="17" ht="12.75">
      <c r="B17" t="s">
        <v>117</v>
      </c>
    </row>
    <row r="18" spans="2:4" ht="12.75">
      <c r="B18">
        <v>1</v>
      </c>
      <c r="C18" t="s">
        <v>50</v>
      </c>
      <c r="D18" s="53">
        <f aca="true" t="shared" si="0" ref="D18:D23">(6-B18)/6*10+1</f>
        <v>9.333333333333334</v>
      </c>
    </row>
    <row r="19" spans="2:4" ht="12.75">
      <c r="B19">
        <v>2</v>
      </c>
      <c r="C19" t="s">
        <v>126</v>
      </c>
      <c r="D19" s="53">
        <f t="shared" si="0"/>
        <v>7.666666666666666</v>
      </c>
    </row>
    <row r="20" spans="2:4" ht="12.75">
      <c r="B20">
        <v>3</v>
      </c>
      <c r="C20" t="s">
        <v>159</v>
      </c>
      <c r="D20" s="53">
        <f t="shared" si="0"/>
        <v>6</v>
      </c>
    </row>
    <row r="21" spans="2:4" ht="12.75">
      <c r="B21">
        <v>4</v>
      </c>
      <c r="C21" t="s">
        <v>128</v>
      </c>
      <c r="D21" s="53">
        <f t="shared" si="0"/>
        <v>4.333333333333333</v>
      </c>
    </row>
    <row r="22" spans="2:4" ht="12.75">
      <c r="B22">
        <v>5</v>
      </c>
      <c r="C22" t="s">
        <v>124</v>
      </c>
      <c r="D22" s="53">
        <f t="shared" si="0"/>
        <v>2.6666666666666665</v>
      </c>
    </row>
    <row r="23" spans="2:4" ht="12.75">
      <c r="B23">
        <v>6</v>
      </c>
      <c r="C23" t="s">
        <v>45</v>
      </c>
      <c r="D23" s="53">
        <f t="shared" si="0"/>
        <v>1</v>
      </c>
    </row>
    <row r="25" ht="12.75">
      <c r="B25" t="s">
        <v>123</v>
      </c>
    </row>
    <row r="26" spans="2:4" ht="12.75">
      <c r="B26">
        <v>1</v>
      </c>
      <c r="C26" t="s">
        <v>144</v>
      </c>
      <c r="D26">
        <v>1</v>
      </c>
    </row>
    <row r="28" ht="12.75">
      <c r="B28" t="s">
        <v>119</v>
      </c>
    </row>
    <row r="29" spans="2:4" ht="12.75">
      <c r="B29">
        <v>1</v>
      </c>
      <c r="C29" t="s">
        <v>6</v>
      </c>
      <c r="D29">
        <v>10</v>
      </c>
    </row>
    <row r="30" spans="2:4" ht="12.75">
      <c r="B30">
        <v>2</v>
      </c>
      <c r="C30" t="s">
        <v>58</v>
      </c>
      <c r="D30">
        <v>9</v>
      </c>
    </row>
    <row r="31" spans="2:4" ht="12.75">
      <c r="B31">
        <v>3</v>
      </c>
      <c r="C31" t="s">
        <v>146</v>
      </c>
      <c r="D31">
        <v>8</v>
      </c>
    </row>
    <row r="32" spans="2:4" ht="12.75">
      <c r="B32">
        <v>4</v>
      </c>
      <c r="C32" t="s">
        <v>16</v>
      </c>
      <c r="D32">
        <v>7</v>
      </c>
    </row>
    <row r="33" spans="2:4" ht="12.75">
      <c r="B33">
        <v>5</v>
      </c>
      <c r="C33" t="s">
        <v>120</v>
      </c>
      <c r="D33">
        <v>6</v>
      </c>
    </row>
    <row r="34" spans="2:4" ht="12.75">
      <c r="B34">
        <v>6</v>
      </c>
      <c r="C34" t="s">
        <v>8</v>
      </c>
      <c r="D34">
        <v>5</v>
      </c>
    </row>
    <row r="35" spans="2:4" ht="12.75">
      <c r="B35">
        <v>7</v>
      </c>
      <c r="C35" t="s">
        <v>147</v>
      </c>
      <c r="D35">
        <v>4</v>
      </c>
    </row>
    <row r="36" spans="2:4" ht="12.75">
      <c r="B36">
        <v>8</v>
      </c>
      <c r="C36" t="s">
        <v>60</v>
      </c>
      <c r="D36">
        <v>3</v>
      </c>
    </row>
    <row r="37" spans="2:4" ht="12.75">
      <c r="B37">
        <v>9</v>
      </c>
      <c r="C37" t="s">
        <v>130</v>
      </c>
      <c r="D37">
        <v>2</v>
      </c>
    </row>
    <row r="38" spans="2:4" ht="12.75">
      <c r="B38">
        <v>10</v>
      </c>
      <c r="C38" t="s">
        <v>183</v>
      </c>
      <c r="D38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0">
      <selection activeCell="K33" sqref="K33"/>
    </sheetView>
  </sheetViews>
  <sheetFormatPr defaultColWidth="11.421875" defaultRowHeight="12.75"/>
  <cols>
    <col min="5" max="5" width="17.7109375" style="0" customWidth="1"/>
    <col min="6" max="6" width="7.57421875" style="0" customWidth="1"/>
  </cols>
  <sheetData>
    <row r="2" spans="4:7" ht="13.5" thickBot="1">
      <c r="D2" t="s">
        <v>109</v>
      </c>
      <c r="E2" t="s">
        <v>140</v>
      </c>
      <c r="F2" t="s">
        <v>80</v>
      </c>
      <c r="G2" t="s">
        <v>81</v>
      </c>
    </row>
    <row r="3" spans="1:7" ht="12.75">
      <c r="A3">
        <v>1</v>
      </c>
      <c r="B3" s="31" t="s">
        <v>0</v>
      </c>
      <c r="C3" s="32" t="s">
        <v>1</v>
      </c>
      <c r="D3" s="52">
        <v>16875</v>
      </c>
      <c r="E3" s="51">
        <v>71</v>
      </c>
      <c r="F3" s="51">
        <f>E3-E53</f>
        <v>17</v>
      </c>
      <c r="G3" s="51">
        <f>F3*0.1</f>
        <v>1.7000000000000002</v>
      </c>
    </row>
    <row r="4" spans="1:7" ht="12.75">
      <c r="A4">
        <v>2</v>
      </c>
      <c r="B4" s="83" t="s">
        <v>142</v>
      </c>
      <c r="C4" s="84" t="s">
        <v>143</v>
      </c>
      <c r="D4" s="52">
        <v>17447</v>
      </c>
      <c r="E4" s="51">
        <v>69</v>
      </c>
      <c r="F4" s="51">
        <f>E4-E53</f>
        <v>15</v>
      </c>
      <c r="G4" s="51">
        <f aca="true" t="shared" si="0" ref="G4:G45">F4*0.1</f>
        <v>1.5</v>
      </c>
    </row>
    <row r="5" spans="1:7" ht="13.5" thickBot="1">
      <c r="A5">
        <v>3</v>
      </c>
      <c r="B5" s="33" t="s">
        <v>2</v>
      </c>
      <c r="C5" s="34" t="s">
        <v>3</v>
      </c>
      <c r="D5" s="52">
        <v>25007</v>
      </c>
      <c r="E5" s="51">
        <v>48</v>
      </c>
      <c r="F5" s="51">
        <f>E5-E53</f>
        <v>-6</v>
      </c>
      <c r="G5" s="51"/>
    </row>
    <row r="6" spans="2:7" ht="13.5" thickBot="1">
      <c r="B6" s="4"/>
      <c r="C6" s="4"/>
      <c r="E6" s="51"/>
      <c r="F6" s="51"/>
      <c r="G6" s="51"/>
    </row>
    <row r="7" spans="1:7" ht="12.75">
      <c r="A7">
        <v>4</v>
      </c>
      <c r="B7" s="31" t="s">
        <v>4</v>
      </c>
      <c r="C7" s="32" t="s">
        <v>5</v>
      </c>
      <c r="D7" s="52">
        <v>21720</v>
      </c>
      <c r="E7" s="51">
        <v>57</v>
      </c>
      <c r="F7" s="51">
        <f>E7-E53</f>
        <v>3</v>
      </c>
      <c r="G7" s="51">
        <f t="shared" si="0"/>
        <v>0.30000000000000004</v>
      </c>
    </row>
    <row r="8" spans="1:7" ht="12.75">
      <c r="A8">
        <v>5</v>
      </c>
      <c r="B8" s="35" t="s">
        <v>10</v>
      </c>
      <c r="C8" s="36" t="s">
        <v>11</v>
      </c>
      <c r="D8" s="52">
        <v>27516</v>
      </c>
      <c r="E8" s="51">
        <v>42</v>
      </c>
      <c r="F8" s="51">
        <f>E8-E53</f>
        <v>-12</v>
      </c>
      <c r="G8" s="51"/>
    </row>
    <row r="9" spans="1:7" ht="12.75">
      <c r="A9">
        <v>6</v>
      </c>
      <c r="B9" s="37" t="s">
        <v>12</v>
      </c>
      <c r="C9" s="38" t="s">
        <v>13</v>
      </c>
      <c r="D9" s="52">
        <v>21664</v>
      </c>
      <c r="E9" s="51">
        <v>57</v>
      </c>
      <c r="F9" s="51">
        <f>E9-E53</f>
        <v>3</v>
      </c>
      <c r="G9" s="51">
        <f t="shared" si="0"/>
        <v>0.30000000000000004</v>
      </c>
    </row>
    <row r="10" spans="1:7" ht="12.75">
      <c r="A10">
        <v>7</v>
      </c>
      <c r="B10" s="37" t="s">
        <v>16</v>
      </c>
      <c r="C10" s="38" t="s">
        <v>17</v>
      </c>
      <c r="D10" s="52">
        <v>25055</v>
      </c>
      <c r="E10" s="51">
        <v>48</v>
      </c>
      <c r="F10" s="51">
        <f>E10-E53</f>
        <v>-6</v>
      </c>
      <c r="G10" s="51"/>
    </row>
    <row r="11" spans="1:7" ht="12.75">
      <c r="A11">
        <v>8</v>
      </c>
      <c r="B11" s="39" t="s">
        <v>18</v>
      </c>
      <c r="C11" s="40" t="s">
        <v>19</v>
      </c>
      <c r="D11" s="52">
        <v>19843</v>
      </c>
      <c r="E11" s="51">
        <v>63</v>
      </c>
      <c r="F11" s="51">
        <f>E11-E53</f>
        <v>9</v>
      </c>
      <c r="G11" s="51">
        <f t="shared" si="0"/>
        <v>0.9</v>
      </c>
    </row>
    <row r="12" spans="1:8" ht="12.75">
      <c r="A12" s="87"/>
      <c r="B12" s="17" t="s">
        <v>20</v>
      </c>
      <c r="C12" s="88" t="s">
        <v>14</v>
      </c>
      <c r="D12" s="89">
        <v>23044</v>
      </c>
      <c r="E12" s="90"/>
      <c r="F12" s="51">
        <f>E12-E53</f>
        <v>-54</v>
      </c>
      <c r="G12" s="51">
        <f t="shared" si="0"/>
        <v>-5.4</v>
      </c>
      <c r="H12" s="87"/>
    </row>
    <row r="13" spans="1:7" ht="12.75">
      <c r="A13">
        <v>10</v>
      </c>
      <c r="B13" s="39" t="s">
        <v>21</v>
      </c>
      <c r="C13" s="40" t="s">
        <v>22</v>
      </c>
      <c r="D13" s="52">
        <v>24510</v>
      </c>
      <c r="E13" s="51">
        <v>50</v>
      </c>
      <c r="F13" s="51">
        <f>E13-E53</f>
        <v>-4</v>
      </c>
      <c r="G13" s="51"/>
    </row>
    <row r="14" spans="1:7" ht="12.75">
      <c r="A14">
        <v>11</v>
      </c>
      <c r="B14" s="39" t="s">
        <v>23</v>
      </c>
      <c r="C14" s="40" t="s">
        <v>24</v>
      </c>
      <c r="D14" s="60">
        <v>35029</v>
      </c>
      <c r="E14" s="61">
        <v>21</v>
      </c>
      <c r="F14" s="51">
        <f>E14-E53</f>
        <v>-33</v>
      </c>
      <c r="G14" s="51"/>
    </row>
    <row r="15" spans="1:7" ht="12.75">
      <c r="A15">
        <v>12</v>
      </c>
      <c r="B15" s="37" t="s">
        <v>23</v>
      </c>
      <c r="C15" s="38" t="s">
        <v>25</v>
      </c>
      <c r="D15" s="60">
        <v>22829</v>
      </c>
      <c r="E15" s="61">
        <v>52</v>
      </c>
      <c r="F15" s="51">
        <f>E15-E53</f>
        <v>-2</v>
      </c>
      <c r="G15" s="51"/>
    </row>
    <row r="16" spans="1:7" ht="12.75">
      <c r="A16">
        <v>13</v>
      </c>
      <c r="B16" s="39" t="s">
        <v>26</v>
      </c>
      <c r="C16" s="40" t="s">
        <v>27</v>
      </c>
      <c r="D16" s="52">
        <v>23285</v>
      </c>
      <c r="E16" s="51">
        <v>53</v>
      </c>
      <c r="F16" s="51">
        <f>E16-E53</f>
        <v>-1</v>
      </c>
      <c r="G16" s="51"/>
    </row>
    <row r="17" spans="1:7" ht="12.75">
      <c r="A17">
        <v>14</v>
      </c>
      <c r="B17" s="39" t="s">
        <v>28</v>
      </c>
      <c r="C17" s="40" t="s">
        <v>29</v>
      </c>
      <c r="D17" s="52">
        <v>31920</v>
      </c>
      <c r="E17" s="51">
        <v>29</v>
      </c>
      <c r="F17" s="51">
        <f>E17-E53</f>
        <v>-25</v>
      </c>
      <c r="G17" s="51"/>
    </row>
    <row r="18" spans="1:7" ht="12.75">
      <c r="A18">
        <v>15</v>
      </c>
      <c r="B18" s="39" t="s">
        <v>64</v>
      </c>
      <c r="C18" s="40" t="s">
        <v>44</v>
      </c>
      <c r="D18" s="52">
        <v>21775</v>
      </c>
      <c r="E18" s="51">
        <v>57</v>
      </c>
      <c r="F18" s="51">
        <f>E18-E53</f>
        <v>3</v>
      </c>
      <c r="G18" s="51">
        <f t="shared" si="0"/>
        <v>0.30000000000000004</v>
      </c>
    </row>
    <row r="19" spans="1:7" ht="12.75">
      <c r="A19">
        <v>16</v>
      </c>
      <c r="B19" s="39" t="s">
        <v>31</v>
      </c>
      <c r="C19" s="40" t="s">
        <v>32</v>
      </c>
      <c r="D19" s="52">
        <v>22647</v>
      </c>
      <c r="E19" s="51">
        <v>55</v>
      </c>
      <c r="F19" s="51">
        <f>E19-E53</f>
        <v>1</v>
      </c>
      <c r="G19" s="51">
        <f t="shared" si="0"/>
        <v>0.1</v>
      </c>
    </row>
    <row r="20" spans="1:8" ht="12.75">
      <c r="A20" s="87"/>
      <c r="B20" s="17" t="s">
        <v>33</v>
      </c>
      <c r="C20" s="88" t="s">
        <v>34</v>
      </c>
      <c r="D20" s="89">
        <v>19828</v>
      </c>
      <c r="E20" s="90"/>
      <c r="F20" s="51">
        <f>E20-E53</f>
        <v>-54</v>
      </c>
      <c r="G20" s="51">
        <f t="shared" si="0"/>
        <v>-5.4</v>
      </c>
      <c r="H20" s="87"/>
    </row>
    <row r="21" spans="1:7" ht="12.75">
      <c r="A21">
        <v>18</v>
      </c>
      <c r="B21" s="35" t="s">
        <v>37</v>
      </c>
      <c r="C21" s="36" t="s">
        <v>38</v>
      </c>
      <c r="D21" s="52">
        <v>32801</v>
      </c>
      <c r="E21" s="51">
        <v>27</v>
      </c>
      <c r="F21" s="51">
        <f>E21-E53</f>
        <v>-27</v>
      </c>
      <c r="G21" s="51"/>
    </row>
    <row r="22" spans="1:7" ht="12.75">
      <c r="A22">
        <v>19</v>
      </c>
      <c r="B22" s="74" t="s">
        <v>138</v>
      </c>
      <c r="C22" s="75" t="s">
        <v>139</v>
      </c>
      <c r="D22" s="52">
        <v>20607</v>
      </c>
      <c r="E22" s="51">
        <v>61</v>
      </c>
      <c r="F22" s="51">
        <f>E22-E53</f>
        <v>7</v>
      </c>
      <c r="G22" s="51">
        <f t="shared" si="0"/>
        <v>0.7000000000000001</v>
      </c>
    </row>
    <row r="23" spans="1:7" ht="13.5" thickBot="1">
      <c r="A23">
        <v>20</v>
      </c>
      <c r="B23" s="41" t="s">
        <v>39</v>
      </c>
      <c r="C23" s="42" t="s">
        <v>40</v>
      </c>
      <c r="D23" s="52">
        <v>19100</v>
      </c>
      <c r="E23" s="51">
        <v>64</v>
      </c>
      <c r="F23" s="51">
        <f>E23-E53</f>
        <v>10</v>
      </c>
      <c r="G23" s="51">
        <f t="shared" si="0"/>
        <v>1</v>
      </c>
    </row>
    <row r="24" spans="2:7" ht="13.5" thickBot="1">
      <c r="B24" s="43"/>
      <c r="C24" s="43"/>
      <c r="E24" s="51"/>
      <c r="F24" s="51"/>
      <c r="G24" s="51"/>
    </row>
    <row r="25" spans="1:7" ht="12.75">
      <c r="A25">
        <v>21</v>
      </c>
      <c r="B25" s="44" t="s">
        <v>42</v>
      </c>
      <c r="C25" s="45" t="s">
        <v>5</v>
      </c>
      <c r="D25" s="52">
        <v>19567</v>
      </c>
      <c r="E25" s="51">
        <v>63</v>
      </c>
      <c r="F25" s="51">
        <f>E25-E53</f>
        <v>9</v>
      </c>
      <c r="G25" s="51">
        <f t="shared" si="0"/>
        <v>0.9</v>
      </c>
    </row>
    <row r="26" spans="1:7" ht="12.75">
      <c r="A26">
        <v>22</v>
      </c>
      <c r="B26" s="39" t="s">
        <v>42</v>
      </c>
      <c r="C26" s="40" t="s">
        <v>43</v>
      </c>
      <c r="D26" s="52">
        <v>20572</v>
      </c>
      <c r="E26" s="51">
        <v>60</v>
      </c>
      <c r="F26" s="51">
        <f>E26-E53</f>
        <v>6</v>
      </c>
      <c r="G26" s="51">
        <f t="shared" si="0"/>
        <v>0.6000000000000001</v>
      </c>
    </row>
    <row r="27" spans="1:7" ht="12.75">
      <c r="A27">
        <v>23</v>
      </c>
      <c r="B27" s="37" t="s">
        <v>45</v>
      </c>
      <c r="C27" s="38" t="s">
        <v>46</v>
      </c>
      <c r="D27" s="52">
        <v>22578</v>
      </c>
      <c r="E27" s="51">
        <v>55</v>
      </c>
      <c r="F27" s="51">
        <f>E27-E53</f>
        <v>1</v>
      </c>
      <c r="G27" s="51">
        <f t="shared" si="0"/>
        <v>0.1</v>
      </c>
    </row>
    <row r="28" spans="1:7" ht="12.75">
      <c r="A28">
        <v>24</v>
      </c>
      <c r="B28" s="35" t="s">
        <v>35</v>
      </c>
      <c r="C28" s="36" t="s">
        <v>36</v>
      </c>
      <c r="D28" s="52">
        <v>25612</v>
      </c>
      <c r="E28" s="51">
        <v>47</v>
      </c>
      <c r="F28" s="51">
        <f>E28-E53</f>
        <v>-7</v>
      </c>
      <c r="G28" s="51"/>
    </row>
    <row r="29" spans="1:7" ht="12.75">
      <c r="A29">
        <v>25</v>
      </c>
      <c r="B29" s="39" t="s">
        <v>6</v>
      </c>
      <c r="C29" s="40" t="s">
        <v>47</v>
      </c>
      <c r="D29" s="52">
        <v>25743</v>
      </c>
      <c r="E29" s="51">
        <v>46</v>
      </c>
      <c r="F29" s="51">
        <f>E29-E53</f>
        <v>-8</v>
      </c>
      <c r="G29" s="51"/>
    </row>
    <row r="30" spans="1:7" ht="12.75">
      <c r="A30">
        <v>26</v>
      </c>
      <c r="B30" s="37" t="s">
        <v>162</v>
      </c>
      <c r="C30" s="38" t="s">
        <v>49</v>
      </c>
      <c r="D30" s="52">
        <v>18521</v>
      </c>
      <c r="E30" s="51">
        <v>66</v>
      </c>
      <c r="F30" s="51">
        <f>E30-E53</f>
        <v>12</v>
      </c>
      <c r="G30" s="51">
        <f t="shared" si="0"/>
        <v>1.2000000000000002</v>
      </c>
    </row>
    <row r="31" spans="1:7" ht="12.75">
      <c r="A31">
        <v>27</v>
      </c>
      <c r="B31" s="72" t="s">
        <v>141</v>
      </c>
      <c r="C31" s="73" t="s">
        <v>127</v>
      </c>
      <c r="D31" s="52">
        <v>20692</v>
      </c>
      <c r="E31" s="51">
        <v>60</v>
      </c>
      <c r="F31" s="51">
        <f>E31-E53</f>
        <v>6</v>
      </c>
      <c r="G31" s="51">
        <f t="shared" si="0"/>
        <v>0.6000000000000001</v>
      </c>
    </row>
    <row r="32" spans="1:7" ht="12.75">
      <c r="A32">
        <v>28</v>
      </c>
      <c r="B32" s="72" t="s">
        <v>126</v>
      </c>
      <c r="C32" s="73" t="s">
        <v>125</v>
      </c>
      <c r="D32" s="52"/>
      <c r="E32" s="51">
        <v>45</v>
      </c>
      <c r="F32" s="51">
        <f>E32-E53</f>
        <v>-9</v>
      </c>
      <c r="G32" s="51"/>
    </row>
    <row r="33" spans="1:7" ht="13.5" thickBot="1">
      <c r="A33">
        <v>29</v>
      </c>
      <c r="B33" s="46" t="s">
        <v>50</v>
      </c>
      <c r="C33" s="47" t="s">
        <v>32</v>
      </c>
      <c r="D33" s="52">
        <v>22806</v>
      </c>
      <c r="E33" s="51">
        <v>55</v>
      </c>
      <c r="F33" s="51">
        <f>E33-E53</f>
        <v>1</v>
      </c>
      <c r="G33" s="51">
        <f t="shared" si="0"/>
        <v>0.1</v>
      </c>
    </row>
    <row r="34" spans="2:7" ht="13.5" thickBot="1">
      <c r="B34" s="48"/>
      <c r="C34" s="48"/>
      <c r="E34" s="51"/>
      <c r="F34" s="51"/>
      <c r="G34" s="51"/>
    </row>
    <row r="35" spans="1:7" ht="12.75">
      <c r="A35">
        <v>30</v>
      </c>
      <c r="B35" s="31" t="s">
        <v>144</v>
      </c>
      <c r="C35" s="32" t="s">
        <v>145</v>
      </c>
      <c r="D35" s="52">
        <v>18486</v>
      </c>
      <c r="E35" s="51">
        <v>66</v>
      </c>
      <c r="F35" s="51">
        <f>E35-E53</f>
        <v>12</v>
      </c>
      <c r="G35" s="51">
        <f t="shared" si="0"/>
        <v>1.2000000000000002</v>
      </c>
    </row>
    <row r="36" spans="1:8" ht="12.75">
      <c r="A36" s="87"/>
      <c r="B36" s="91" t="s">
        <v>51</v>
      </c>
      <c r="C36" s="91" t="s">
        <v>163</v>
      </c>
      <c r="D36" s="89"/>
      <c r="E36" s="90"/>
      <c r="F36" s="51">
        <f>E36-E53</f>
        <v>-54</v>
      </c>
      <c r="G36" s="51"/>
      <c r="H36" s="87"/>
    </row>
    <row r="37" spans="2:7" ht="12.75">
      <c r="B37" s="4"/>
      <c r="C37" s="4"/>
      <c r="E37" s="51"/>
      <c r="F37" s="51"/>
      <c r="G37" s="51">
        <f t="shared" si="0"/>
        <v>0</v>
      </c>
    </row>
    <row r="38" spans="1:7" ht="13.5" thickBot="1">
      <c r="A38">
        <v>31</v>
      </c>
      <c r="B38" s="46" t="s">
        <v>54</v>
      </c>
      <c r="C38" s="47" t="s">
        <v>55</v>
      </c>
      <c r="D38" s="52">
        <v>19260</v>
      </c>
      <c r="E38" s="51">
        <v>64</v>
      </c>
      <c r="F38" s="51">
        <f>E38-E53</f>
        <v>10</v>
      </c>
      <c r="G38" s="51">
        <f t="shared" si="0"/>
        <v>1</v>
      </c>
    </row>
    <row r="39" spans="2:7" ht="13.5" thickBot="1">
      <c r="B39" s="48"/>
      <c r="C39" s="48"/>
      <c r="E39" s="51"/>
      <c r="F39" s="51"/>
      <c r="G39" s="51"/>
    </row>
    <row r="40" spans="1:7" ht="12.75">
      <c r="A40">
        <v>32</v>
      </c>
      <c r="B40" s="49" t="s">
        <v>56</v>
      </c>
      <c r="C40" s="50" t="s">
        <v>57</v>
      </c>
      <c r="D40" s="52">
        <v>27477</v>
      </c>
      <c r="E40" s="51">
        <v>42</v>
      </c>
      <c r="F40" s="51">
        <f>E40-E53</f>
        <v>-12</v>
      </c>
      <c r="G40" s="51"/>
    </row>
    <row r="41" spans="1:7" ht="12.75">
      <c r="A41">
        <v>33</v>
      </c>
      <c r="B41" s="37" t="s">
        <v>58</v>
      </c>
      <c r="C41" s="38" t="s">
        <v>59</v>
      </c>
      <c r="D41" s="52">
        <v>20136</v>
      </c>
      <c r="E41" s="51">
        <v>62</v>
      </c>
      <c r="F41" s="51">
        <f>E41-E53</f>
        <v>8</v>
      </c>
      <c r="G41" s="51">
        <f t="shared" si="0"/>
        <v>0.8</v>
      </c>
    </row>
    <row r="42" spans="1:7" ht="12.75">
      <c r="A42">
        <v>34</v>
      </c>
      <c r="B42" s="39" t="s">
        <v>8</v>
      </c>
      <c r="C42" s="40" t="s">
        <v>9</v>
      </c>
      <c r="D42" s="52">
        <v>19270</v>
      </c>
      <c r="E42" s="51">
        <v>64</v>
      </c>
      <c r="F42" s="51">
        <f>E42-E53</f>
        <v>10</v>
      </c>
      <c r="G42" s="51">
        <f t="shared" si="0"/>
        <v>1</v>
      </c>
    </row>
    <row r="43" spans="1:7" ht="12.75">
      <c r="A43">
        <v>35</v>
      </c>
      <c r="B43" s="39" t="s">
        <v>60</v>
      </c>
      <c r="C43" s="40" t="s">
        <v>61</v>
      </c>
      <c r="D43" s="52">
        <v>21767</v>
      </c>
      <c r="E43" s="51">
        <v>59</v>
      </c>
      <c r="F43" s="51">
        <f>E43-E53</f>
        <v>5</v>
      </c>
      <c r="G43" s="51">
        <f t="shared" si="0"/>
        <v>0.5</v>
      </c>
    </row>
    <row r="44" spans="1:7" ht="12.75">
      <c r="A44">
        <v>36</v>
      </c>
      <c r="B44" s="39" t="s">
        <v>130</v>
      </c>
      <c r="C44" s="40" t="s">
        <v>22</v>
      </c>
      <c r="D44" s="52">
        <v>20545</v>
      </c>
      <c r="E44" s="51">
        <v>61</v>
      </c>
      <c r="F44" s="51">
        <f>E44-E53</f>
        <v>7</v>
      </c>
      <c r="G44" s="51">
        <f t="shared" si="0"/>
        <v>0.7000000000000001</v>
      </c>
    </row>
    <row r="45" spans="1:7" ht="12.75">
      <c r="A45">
        <v>37</v>
      </c>
      <c r="B45" s="35" t="s">
        <v>62</v>
      </c>
      <c r="C45" s="36" t="s">
        <v>63</v>
      </c>
      <c r="D45" s="52">
        <v>22604</v>
      </c>
      <c r="E45" s="51">
        <v>55</v>
      </c>
      <c r="F45" s="51">
        <f>E45-E53</f>
        <v>1</v>
      </c>
      <c r="G45" s="51">
        <f t="shared" si="0"/>
        <v>0.1</v>
      </c>
    </row>
    <row r="46" spans="1:7" ht="12.75">
      <c r="A46">
        <v>38</v>
      </c>
      <c r="B46" s="74" t="s">
        <v>146</v>
      </c>
      <c r="C46" s="75" t="s">
        <v>145</v>
      </c>
      <c r="D46" s="52">
        <v>26504</v>
      </c>
      <c r="E46" s="51">
        <v>44</v>
      </c>
      <c r="F46" s="51">
        <f>E46-E53</f>
        <v>-10</v>
      </c>
      <c r="G46" s="51"/>
    </row>
    <row r="47" spans="1:7" ht="12.75">
      <c r="A47">
        <v>39</v>
      </c>
      <c r="B47" s="74" t="s">
        <v>147</v>
      </c>
      <c r="C47" s="75" t="s">
        <v>148</v>
      </c>
      <c r="D47" s="52">
        <v>26212</v>
      </c>
      <c r="E47" s="51">
        <v>45</v>
      </c>
      <c r="F47" s="51">
        <f>E47-E53</f>
        <v>-9</v>
      </c>
      <c r="G47" s="51"/>
    </row>
    <row r="48" spans="1:7" ht="13.5" thickBot="1">
      <c r="A48">
        <v>40</v>
      </c>
      <c r="B48" s="46" t="s">
        <v>41</v>
      </c>
      <c r="C48" s="47" t="s">
        <v>15</v>
      </c>
      <c r="D48" s="52">
        <v>23486</v>
      </c>
      <c r="E48" s="51">
        <v>53</v>
      </c>
      <c r="F48" s="51">
        <f>E48-E53</f>
        <v>-1</v>
      </c>
      <c r="G48" s="51"/>
    </row>
    <row r="50" spans="4:5" ht="12.75">
      <c r="D50" t="s">
        <v>110</v>
      </c>
      <c r="E50">
        <f>SUM(E3:E49)</f>
        <v>2036</v>
      </c>
    </row>
    <row r="51" spans="4:5" ht="12.75">
      <c r="D51" t="s">
        <v>111</v>
      </c>
      <c r="E51">
        <v>38</v>
      </c>
    </row>
    <row r="52" spans="4:5" ht="12.75">
      <c r="D52" t="s">
        <v>112</v>
      </c>
      <c r="E52">
        <f>E50/E51</f>
        <v>53.578947368421055</v>
      </c>
    </row>
    <row r="53" spans="4:6" ht="12.75">
      <c r="D53" t="s">
        <v>113</v>
      </c>
      <c r="E53">
        <v>54</v>
      </c>
      <c r="F53" t="s">
        <v>114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E17"/>
  <sheetViews>
    <sheetView workbookViewId="0" topLeftCell="A1">
      <selection activeCell="K51" sqref="K51"/>
    </sheetView>
  </sheetViews>
  <sheetFormatPr defaultColWidth="11.421875" defaultRowHeight="12.75"/>
  <sheetData>
    <row r="5" spans="2:4" ht="12.75">
      <c r="B5">
        <v>1</v>
      </c>
      <c r="C5" t="s">
        <v>21</v>
      </c>
      <c r="D5" s="53">
        <f>((13-B5)/13*10)+1</f>
        <v>10.230769230769232</v>
      </c>
    </row>
    <row r="6" spans="2:4" ht="12.75">
      <c r="B6">
        <v>2</v>
      </c>
      <c r="C6" t="s">
        <v>7</v>
      </c>
      <c r="D6" s="53">
        <f aca="true" t="shared" si="0" ref="D6:D12">((13-B6)/13*10)+1</f>
        <v>9.461538461538462</v>
      </c>
    </row>
    <row r="7" spans="2:4" ht="12.75">
      <c r="B7">
        <v>3</v>
      </c>
      <c r="C7" t="s">
        <v>31</v>
      </c>
      <c r="D7" s="53">
        <f t="shared" si="0"/>
        <v>8.692307692307693</v>
      </c>
    </row>
    <row r="8" spans="2:4" ht="12.75">
      <c r="B8">
        <v>4</v>
      </c>
      <c r="C8" t="s">
        <v>122</v>
      </c>
      <c r="D8" s="53">
        <f t="shared" si="0"/>
        <v>7.923076923076923</v>
      </c>
    </row>
    <row r="9" spans="2:4" ht="12.75">
      <c r="B9">
        <v>5</v>
      </c>
      <c r="C9" t="s">
        <v>0</v>
      </c>
      <c r="D9" s="53">
        <f t="shared" si="0"/>
        <v>7.153846153846154</v>
      </c>
    </row>
    <row r="10" spans="2:4" ht="12.75">
      <c r="B10">
        <v>6</v>
      </c>
      <c r="C10" t="s">
        <v>138</v>
      </c>
      <c r="D10" s="53">
        <f t="shared" si="0"/>
        <v>6.384615384615384</v>
      </c>
    </row>
    <row r="11" spans="2:4" ht="12.75">
      <c r="B11">
        <v>7</v>
      </c>
      <c r="C11" t="s">
        <v>35</v>
      </c>
      <c r="D11" s="53">
        <f t="shared" si="0"/>
        <v>5.615384615384616</v>
      </c>
    </row>
    <row r="12" spans="2:4" ht="12.75">
      <c r="B12">
        <v>8</v>
      </c>
      <c r="C12" t="s">
        <v>39</v>
      </c>
      <c r="D12" s="53">
        <f t="shared" si="0"/>
        <v>4.846153846153847</v>
      </c>
    </row>
    <row r="13" spans="2:5" ht="12.75">
      <c r="B13">
        <v>9</v>
      </c>
      <c r="C13" t="s">
        <v>10</v>
      </c>
      <c r="D13" s="53">
        <v>0</v>
      </c>
      <c r="E13" t="s">
        <v>164</v>
      </c>
    </row>
    <row r="14" spans="2:4" ht="12.75">
      <c r="B14">
        <v>10</v>
      </c>
      <c r="C14" t="s">
        <v>121</v>
      </c>
      <c r="D14" s="53">
        <v>0</v>
      </c>
    </row>
    <row r="15" spans="2:4" ht="12.75">
      <c r="B15">
        <v>11</v>
      </c>
      <c r="C15" t="s">
        <v>12</v>
      </c>
      <c r="D15" s="53">
        <v>0</v>
      </c>
    </row>
    <row r="16" spans="2:4" ht="12.75">
      <c r="B16">
        <v>12</v>
      </c>
      <c r="C16" t="s">
        <v>23</v>
      </c>
      <c r="D16" s="53">
        <v>0</v>
      </c>
    </row>
    <row r="17" spans="2:4" ht="12.75">
      <c r="B17">
        <v>13</v>
      </c>
      <c r="C17" t="s">
        <v>37</v>
      </c>
      <c r="D17" s="53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E17"/>
  <sheetViews>
    <sheetView workbookViewId="0" topLeftCell="A1">
      <selection activeCell="D5" sqref="D5:D15"/>
    </sheetView>
  </sheetViews>
  <sheetFormatPr defaultColWidth="11.421875" defaultRowHeight="12.75"/>
  <sheetData>
    <row r="4" ht="12.75">
      <c r="D4" s="53"/>
    </row>
    <row r="5" spans="2:4" ht="12.75">
      <c r="B5">
        <v>1</v>
      </c>
      <c r="C5" t="s">
        <v>21</v>
      </c>
      <c r="D5" s="53">
        <f>((11-B5)/11*10)+1</f>
        <v>10.09090909090909</v>
      </c>
    </row>
    <row r="6" spans="2:4" ht="12.75">
      <c r="B6">
        <v>2</v>
      </c>
      <c r="C6" t="s">
        <v>121</v>
      </c>
      <c r="D6" s="53">
        <f aca="true" t="shared" si="0" ref="D6:D13">((11-B6)/11*10)+1</f>
        <v>9.181818181818182</v>
      </c>
    </row>
    <row r="7" spans="2:4" ht="12.75">
      <c r="B7">
        <v>3</v>
      </c>
      <c r="C7" t="s">
        <v>31</v>
      </c>
      <c r="D7" s="53">
        <f t="shared" si="0"/>
        <v>8.272727272727273</v>
      </c>
    </row>
    <row r="8" spans="2:4" ht="12.75">
      <c r="B8">
        <v>4</v>
      </c>
      <c r="C8" t="s">
        <v>23</v>
      </c>
      <c r="D8" s="53">
        <f t="shared" si="0"/>
        <v>7.363636363636363</v>
      </c>
    </row>
    <row r="9" spans="2:4" ht="12.75">
      <c r="B9">
        <v>5</v>
      </c>
      <c r="C9" t="s">
        <v>12</v>
      </c>
      <c r="D9" s="53">
        <f t="shared" si="0"/>
        <v>6.454545454545454</v>
      </c>
    </row>
    <row r="10" spans="2:4" ht="12.75">
      <c r="B10">
        <v>6</v>
      </c>
      <c r="C10" t="s">
        <v>138</v>
      </c>
      <c r="D10" s="53">
        <f t="shared" si="0"/>
        <v>5.545454545454545</v>
      </c>
    </row>
    <row r="11" spans="2:4" ht="12.75">
      <c r="B11">
        <v>7</v>
      </c>
      <c r="C11" t="s">
        <v>35</v>
      </c>
      <c r="D11" s="53">
        <f t="shared" si="0"/>
        <v>4.636363636363637</v>
      </c>
    </row>
    <row r="12" spans="2:4" ht="12.75">
      <c r="B12">
        <v>8</v>
      </c>
      <c r="C12" t="s">
        <v>0</v>
      </c>
      <c r="D12" s="53">
        <f t="shared" si="0"/>
        <v>3.727272727272727</v>
      </c>
    </row>
    <row r="13" spans="2:4" ht="12.75">
      <c r="B13">
        <v>9</v>
      </c>
      <c r="C13" t="s">
        <v>39</v>
      </c>
      <c r="D13" s="53">
        <f t="shared" si="0"/>
        <v>2.8181818181818183</v>
      </c>
    </row>
    <row r="14" spans="2:5" ht="12.75">
      <c r="B14">
        <v>10</v>
      </c>
      <c r="C14" t="s">
        <v>10</v>
      </c>
      <c r="D14" s="53">
        <v>0</v>
      </c>
      <c r="E14" t="s">
        <v>165</v>
      </c>
    </row>
    <row r="15" spans="2:4" ht="12.75">
      <c r="B15">
        <v>11</v>
      </c>
      <c r="C15" t="s">
        <v>7</v>
      </c>
      <c r="D15" s="53">
        <v>0</v>
      </c>
    </row>
    <row r="16" ht="12.75">
      <c r="D16" s="53"/>
    </row>
    <row r="17" ht="12.75">
      <c r="D17" s="53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E36"/>
  <sheetViews>
    <sheetView workbookViewId="0" topLeftCell="A1">
      <selection activeCell="G41" sqref="G41"/>
    </sheetView>
  </sheetViews>
  <sheetFormatPr defaultColWidth="11.421875" defaultRowHeight="12.75"/>
  <sheetData>
    <row r="4" ht="12.75">
      <c r="C4" t="s">
        <v>115</v>
      </c>
    </row>
    <row r="6" spans="2:4" ht="12.75">
      <c r="B6">
        <v>1</v>
      </c>
      <c r="C6" t="s">
        <v>122</v>
      </c>
      <c r="D6" s="53">
        <f>(((4-B6)/4)*10)+1</f>
        <v>8.5</v>
      </c>
    </row>
    <row r="7" spans="2:4" ht="12.75">
      <c r="B7">
        <v>2</v>
      </c>
      <c r="C7" t="s">
        <v>0</v>
      </c>
      <c r="D7" s="53">
        <f>(((4-B7)/4)*10)+1</f>
        <v>6</v>
      </c>
    </row>
    <row r="8" spans="2:4" ht="12.75">
      <c r="B8">
        <v>3</v>
      </c>
      <c r="C8" t="s">
        <v>142</v>
      </c>
      <c r="D8" s="53">
        <f>(((4-B8)/4)*10)+1</f>
        <v>3.5</v>
      </c>
    </row>
    <row r="9" spans="2:5" ht="12.75">
      <c r="B9">
        <v>4</v>
      </c>
      <c r="C9" t="s">
        <v>2</v>
      </c>
      <c r="D9" s="53">
        <v>0</v>
      </c>
      <c r="E9" t="s">
        <v>165</v>
      </c>
    </row>
    <row r="10" ht="12.75">
      <c r="D10" s="53"/>
    </row>
    <row r="11" spans="3:4" ht="12.75">
      <c r="C11" t="s">
        <v>116</v>
      </c>
      <c r="D11" s="53"/>
    </row>
    <row r="12" spans="2:4" ht="12.75">
      <c r="B12">
        <v>1</v>
      </c>
      <c r="C12" t="s">
        <v>37</v>
      </c>
      <c r="D12" s="53">
        <f>(((2-B12)/2)*10)+1</f>
        <v>6</v>
      </c>
    </row>
    <row r="13" spans="2:4" ht="12.75">
      <c r="B13">
        <v>2</v>
      </c>
      <c r="C13" t="s">
        <v>16</v>
      </c>
      <c r="D13" s="53">
        <f>(((2-B13)/2)*10)+1</f>
        <v>1</v>
      </c>
    </row>
    <row r="14" ht="12.75">
      <c r="D14" s="53"/>
    </row>
    <row r="15" spans="3:4" ht="12.75">
      <c r="C15" t="s">
        <v>117</v>
      </c>
      <c r="D15" s="53"/>
    </row>
    <row r="16" spans="2:4" ht="12.75">
      <c r="B16">
        <v>1</v>
      </c>
      <c r="C16" t="s">
        <v>50</v>
      </c>
      <c r="D16" s="53">
        <f>(((6-B16)/6)*10)+1</f>
        <v>9.333333333333334</v>
      </c>
    </row>
    <row r="17" spans="2:4" ht="12.75">
      <c r="B17">
        <v>2</v>
      </c>
      <c r="C17" t="s">
        <v>126</v>
      </c>
      <c r="D17" s="53">
        <f>(((6-B17)/6)*10)+1</f>
        <v>7.666666666666666</v>
      </c>
    </row>
    <row r="18" spans="2:4" ht="12.75">
      <c r="B18">
        <v>3</v>
      </c>
      <c r="C18" t="s">
        <v>159</v>
      </c>
      <c r="D18" s="53">
        <f>(((6-B18)/6)*10)+1</f>
        <v>6</v>
      </c>
    </row>
    <row r="19" spans="2:4" ht="12.75">
      <c r="B19">
        <v>4</v>
      </c>
      <c r="C19" t="s">
        <v>30</v>
      </c>
      <c r="D19" s="53">
        <f>(((6-B19)/6)*10)+1</f>
        <v>4.333333333333333</v>
      </c>
    </row>
    <row r="20" spans="2:4" ht="12.75">
      <c r="B20">
        <v>5</v>
      </c>
      <c r="C20" t="s">
        <v>160</v>
      </c>
      <c r="D20" s="53">
        <f>(((6-B20)/6)*10)+1</f>
        <v>2.6666666666666665</v>
      </c>
    </row>
    <row r="21" spans="2:5" ht="12.75">
      <c r="B21">
        <v>6</v>
      </c>
      <c r="C21" t="s">
        <v>128</v>
      </c>
      <c r="D21" s="53">
        <v>0</v>
      </c>
      <c r="E21" t="s">
        <v>165</v>
      </c>
    </row>
    <row r="22" ht="12.75">
      <c r="D22" s="53"/>
    </row>
    <row r="23" spans="3:4" ht="12.75">
      <c r="C23" t="s">
        <v>123</v>
      </c>
      <c r="D23" s="53"/>
    </row>
    <row r="24" spans="2:5" ht="12.75">
      <c r="B24">
        <v>1</v>
      </c>
      <c r="C24" t="s">
        <v>144</v>
      </c>
      <c r="D24" s="53">
        <v>0</v>
      </c>
      <c r="E24" t="s">
        <v>165</v>
      </c>
    </row>
    <row r="25" ht="12.75">
      <c r="D25" s="53"/>
    </row>
    <row r="26" spans="3:4" ht="12.75">
      <c r="C26" t="s">
        <v>119</v>
      </c>
      <c r="D26" s="53"/>
    </row>
    <row r="27" spans="2:4" ht="12.75">
      <c r="B27">
        <v>1</v>
      </c>
      <c r="C27" t="s">
        <v>58</v>
      </c>
      <c r="D27" s="53">
        <f>(((9-B27)/9)*10)+1</f>
        <v>9.88888888888889</v>
      </c>
    </row>
    <row r="28" spans="2:4" ht="12.75">
      <c r="B28">
        <v>2</v>
      </c>
      <c r="C28" t="s">
        <v>6</v>
      </c>
      <c r="D28" s="53">
        <f aca="true" t="shared" si="0" ref="D28:D33">(((9-B28)/9)*10)+1</f>
        <v>8.777777777777779</v>
      </c>
    </row>
    <row r="29" spans="2:4" ht="12.75">
      <c r="B29">
        <v>3</v>
      </c>
      <c r="C29" t="s">
        <v>120</v>
      </c>
      <c r="D29" s="53">
        <f t="shared" si="0"/>
        <v>7.666666666666666</v>
      </c>
    </row>
    <row r="30" spans="2:4" ht="12.75">
      <c r="B30">
        <v>4</v>
      </c>
      <c r="C30" t="s">
        <v>146</v>
      </c>
      <c r="D30" s="53">
        <f t="shared" si="0"/>
        <v>6.555555555555555</v>
      </c>
    </row>
    <row r="31" spans="2:4" ht="12.75">
      <c r="B31">
        <v>5</v>
      </c>
      <c r="C31" t="s">
        <v>41</v>
      </c>
      <c r="D31" s="53">
        <f t="shared" si="0"/>
        <v>5.444444444444445</v>
      </c>
    </row>
    <row r="32" spans="2:4" ht="12.75">
      <c r="B32">
        <v>6</v>
      </c>
      <c r="C32" t="s">
        <v>130</v>
      </c>
      <c r="D32" s="53">
        <f t="shared" si="0"/>
        <v>4.333333333333333</v>
      </c>
    </row>
    <row r="33" spans="2:4" ht="12.75">
      <c r="B33">
        <v>7</v>
      </c>
      <c r="C33" t="s">
        <v>60</v>
      </c>
      <c r="D33" s="53">
        <f t="shared" si="0"/>
        <v>3.2222222222222223</v>
      </c>
    </row>
    <row r="34" spans="2:5" ht="12.75">
      <c r="B34">
        <v>8</v>
      </c>
      <c r="C34" t="s">
        <v>147</v>
      </c>
      <c r="D34" s="53">
        <v>0</v>
      </c>
      <c r="E34" t="s">
        <v>165</v>
      </c>
    </row>
    <row r="35" spans="2:4" ht="12.75">
      <c r="B35">
        <v>9</v>
      </c>
      <c r="C35" t="s">
        <v>8</v>
      </c>
      <c r="D35" s="53">
        <v>0</v>
      </c>
    </row>
    <row r="36" ht="12.75">
      <c r="D36" s="53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E29"/>
  <sheetViews>
    <sheetView workbookViewId="0" topLeftCell="A1">
      <selection activeCell="K48" sqref="K48"/>
    </sheetView>
  </sheetViews>
  <sheetFormatPr defaultColWidth="11.421875" defaultRowHeight="12.75"/>
  <sheetData>
    <row r="4" ht="12.75">
      <c r="C4" t="s">
        <v>115</v>
      </c>
    </row>
    <row r="5" spans="3:4" ht="12.75">
      <c r="C5" t="s">
        <v>122</v>
      </c>
      <c r="D5">
        <v>6</v>
      </c>
    </row>
    <row r="6" spans="3:4" ht="12.75">
      <c r="C6" t="s">
        <v>0</v>
      </c>
      <c r="D6">
        <v>1</v>
      </c>
    </row>
    <row r="8" ht="12.75">
      <c r="C8" t="s">
        <v>116</v>
      </c>
    </row>
    <row r="9" spans="3:4" ht="12.75">
      <c r="C9" t="s">
        <v>16</v>
      </c>
      <c r="D9">
        <v>6</v>
      </c>
    </row>
    <row r="10" spans="3:4" ht="12.75">
      <c r="C10" t="s">
        <v>37</v>
      </c>
      <c r="D10">
        <v>1</v>
      </c>
    </row>
    <row r="12" ht="12.75">
      <c r="C12" t="s">
        <v>117</v>
      </c>
    </row>
    <row r="13" spans="2:4" ht="12.75">
      <c r="B13">
        <v>1</v>
      </c>
      <c r="C13" t="s">
        <v>126</v>
      </c>
      <c r="D13" s="53">
        <f>(((6-B13)/6)*10)+1</f>
        <v>9.333333333333334</v>
      </c>
    </row>
    <row r="14" spans="2:4" ht="12.75">
      <c r="B14">
        <v>2</v>
      </c>
      <c r="C14" t="s">
        <v>50</v>
      </c>
      <c r="D14" s="53">
        <f>(((6-B14)/6)*10)+1</f>
        <v>7.666666666666666</v>
      </c>
    </row>
    <row r="15" spans="2:4" ht="12.75">
      <c r="B15">
        <v>3</v>
      </c>
      <c r="C15" t="s">
        <v>159</v>
      </c>
      <c r="D15" s="53">
        <f>(((6-B15)/6)*10)+1</f>
        <v>6</v>
      </c>
    </row>
    <row r="16" spans="2:4" ht="12.75">
      <c r="B16">
        <v>4</v>
      </c>
      <c r="C16" t="s">
        <v>128</v>
      </c>
      <c r="D16" s="53">
        <f>(((6-B16)/6)*10)+1</f>
        <v>4.333333333333333</v>
      </c>
    </row>
    <row r="17" spans="2:4" ht="12.75">
      <c r="B17">
        <v>5</v>
      </c>
      <c r="C17" t="s">
        <v>124</v>
      </c>
      <c r="D17" s="53">
        <f>(((6-B17)/6)*10)+1</f>
        <v>2.6666666666666665</v>
      </c>
    </row>
    <row r="18" spans="2:4" ht="12.75">
      <c r="B18">
        <v>6</v>
      </c>
      <c r="C18" t="s">
        <v>30</v>
      </c>
      <c r="D18" s="53">
        <v>1</v>
      </c>
    </row>
    <row r="20" ht="12.75">
      <c r="C20" t="s">
        <v>118</v>
      </c>
    </row>
    <row r="21" spans="2:4" ht="12.75">
      <c r="B21">
        <v>1</v>
      </c>
      <c r="C21" t="s">
        <v>54</v>
      </c>
      <c r="D21">
        <v>1</v>
      </c>
    </row>
    <row r="23" ht="12.75">
      <c r="C23" t="s">
        <v>119</v>
      </c>
    </row>
    <row r="24" spans="2:4" ht="12.75">
      <c r="B24">
        <v>1</v>
      </c>
      <c r="C24" t="s">
        <v>58</v>
      </c>
      <c r="D24" s="53">
        <f>(((6-B24)/6)*10)+1</f>
        <v>9.333333333333334</v>
      </c>
    </row>
    <row r="25" spans="2:4" ht="12.75">
      <c r="B25">
        <v>2</v>
      </c>
      <c r="C25" t="s">
        <v>149</v>
      </c>
      <c r="D25" s="53">
        <f>(((6-B25)/6)*10)+1</f>
        <v>7.666666666666666</v>
      </c>
    </row>
    <row r="26" spans="2:4" ht="12.75">
      <c r="B26">
        <v>3</v>
      </c>
      <c r="C26" t="s">
        <v>161</v>
      </c>
      <c r="D26" s="53">
        <f>(((6-B26)/6)*10)+1</f>
        <v>6</v>
      </c>
    </row>
    <row r="27" spans="2:4" ht="12.75">
      <c r="B27">
        <v>4</v>
      </c>
      <c r="C27" t="s">
        <v>146</v>
      </c>
      <c r="D27" s="53">
        <f>(((6-B27)/6)*10)+1</f>
        <v>4.333333333333333</v>
      </c>
    </row>
    <row r="28" spans="2:4" ht="12.75">
      <c r="B28">
        <v>5</v>
      </c>
      <c r="C28" t="s">
        <v>8</v>
      </c>
      <c r="D28" s="53">
        <f>(((6-B28)/6)*10)+1</f>
        <v>2.6666666666666665</v>
      </c>
    </row>
    <row r="29" spans="2:5" ht="12.75">
      <c r="B29">
        <v>6</v>
      </c>
      <c r="C29" t="s">
        <v>60</v>
      </c>
      <c r="D29" s="53">
        <v>0</v>
      </c>
      <c r="E29" t="s">
        <v>165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D11"/>
  <sheetViews>
    <sheetView workbookViewId="0" topLeftCell="A1">
      <selection activeCell="H39" sqref="H39"/>
    </sheetView>
  </sheetViews>
  <sheetFormatPr defaultColWidth="11.421875" defaultRowHeight="12.75"/>
  <sheetData>
    <row r="5" ht="12.75">
      <c r="C5" t="s">
        <v>119</v>
      </c>
    </row>
    <row r="7" spans="2:4" ht="12.75">
      <c r="B7">
        <v>1</v>
      </c>
      <c r="C7" t="s">
        <v>58</v>
      </c>
      <c r="D7">
        <f>(5-B7)/5*10+1</f>
        <v>9</v>
      </c>
    </row>
    <row r="8" spans="2:4" ht="12.75">
      <c r="B8">
        <v>2</v>
      </c>
      <c r="C8" t="s">
        <v>6</v>
      </c>
      <c r="D8">
        <f>(5-B8)/5*10+1</f>
        <v>7</v>
      </c>
    </row>
    <row r="9" spans="2:4" ht="12.75">
      <c r="B9">
        <v>3</v>
      </c>
      <c r="C9" t="s">
        <v>146</v>
      </c>
      <c r="D9">
        <f>(5-B9)/5*10+1</f>
        <v>5</v>
      </c>
    </row>
    <row r="10" spans="2:4" ht="12.75">
      <c r="B10">
        <v>4</v>
      </c>
      <c r="C10" t="s">
        <v>130</v>
      </c>
      <c r="D10">
        <f>(5-B10)/5*10+1</f>
        <v>3</v>
      </c>
    </row>
    <row r="11" spans="2:4" ht="12.75">
      <c r="B11">
        <v>5</v>
      </c>
      <c r="C11" t="s">
        <v>60</v>
      </c>
      <c r="D11">
        <f>(5-B11)/5*10+1</f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4:D34"/>
  <sheetViews>
    <sheetView workbookViewId="0" topLeftCell="A1">
      <selection activeCell="D19" sqref="D19"/>
    </sheetView>
  </sheetViews>
  <sheetFormatPr defaultColWidth="11.421875" defaultRowHeight="12.75"/>
  <sheetData>
    <row r="4" ht="12.75">
      <c r="C4" t="s">
        <v>115</v>
      </c>
    </row>
    <row r="6" spans="2:4" ht="12.75">
      <c r="B6">
        <v>1</v>
      </c>
      <c r="C6" t="s">
        <v>166</v>
      </c>
      <c r="D6">
        <v>6</v>
      </c>
    </row>
    <row r="7" spans="2:3" ht="12.75">
      <c r="B7" s="87">
        <v>2</v>
      </c>
      <c r="C7" s="87" t="s">
        <v>167</v>
      </c>
    </row>
    <row r="8" spans="2:4" ht="12.75">
      <c r="B8">
        <v>3</v>
      </c>
      <c r="C8" t="s">
        <v>0</v>
      </c>
      <c r="D8">
        <v>1</v>
      </c>
    </row>
    <row r="11" ht="12.75">
      <c r="C11" t="s">
        <v>116</v>
      </c>
    </row>
    <row r="12" spans="2:4" ht="12.75">
      <c r="B12">
        <v>1</v>
      </c>
      <c r="C12" t="s">
        <v>21</v>
      </c>
      <c r="D12">
        <v>9</v>
      </c>
    </row>
    <row r="13" spans="2:4" ht="12.75">
      <c r="B13">
        <v>2</v>
      </c>
      <c r="C13" t="s">
        <v>37</v>
      </c>
      <c r="D13">
        <v>7</v>
      </c>
    </row>
    <row r="14" spans="2:4" ht="12.75">
      <c r="B14">
        <v>3</v>
      </c>
      <c r="C14" t="s">
        <v>10</v>
      </c>
      <c r="D14">
        <v>5</v>
      </c>
    </row>
    <row r="15" spans="2:4" ht="12.75">
      <c r="B15">
        <v>4</v>
      </c>
      <c r="C15" t="s">
        <v>23</v>
      </c>
      <c r="D15">
        <v>3</v>
      </c>
    </row>
    <row r="16" spans="2:4" ht="12.75">
      <c r="B16">
        <v>5</v>
      </c>
      <c r="C16" t="s">
        <v>16</v>
      </c>
      <c r="D16">
        <v>1</v>
      </c>
    </row>
    <row r="18" ht="12.75">
      <c r="C18" t="s">
        <v>117</v>
      </c>
    </row>
    <row r="19" spans="2:4" ht="12.75">
      <c r="B19">
        <v>1</v>
      </c>
      <c r="C19" t="s">
        <v>50</v>
      </c>
      <c r="D19" s="53">
        <f>(7-B19)/7*10+1</f>
        <v>9.571428571428571</v>
      </c>
    </row>
    <row r="20" spans="2:4" ht="12.75">
      <c r="B20">
        <v>2</v>
      </c>
      <c r="C20" t="s">
        <v>126</v>
      </c>
      <c r="D20" s="53">
        <f aca="true" t="shared" si="0" ref="D20:D25">(7-B20)/7*10+1</f>
        <v>8.142857142857142</v>
      </c>
    </row>
    <row r="21" spans="2:4" ht="12.75">
      <c r="B21">
        <v>3</v>
      </c>
      <c r="C21" t="s">
        <v>128</v>
      </c>
      <c r="D21" s="53">
        <f t="shared" si="0"/>
        <v>6.7142857142857135</v>
      </c>
    </row>
    <row r="22" spans="2:4" ht="12.75">
      <c r="B22">
        <v>4</v>
      </c>
      <c r="C22" t="s">
        <v>30</v>
      </c>
      <c r="D22" s="53">
        <f t="shared" si="0"/>
        <v>5.285714285714286</v>
      </c>
    </row>
    <row r="23" spans="2:4" ht="12.75">
      <c r="B23">
        <v>5</v>
      </c>
      <c r="C23" t="s">
        <v>168</v>
      </c>
      <c r="D23" s="53">
        <f t="shared" si="0"/>
        <v>3.8571428571428568</v>
      </c>
    </row>
    <row r="24" spans="2:4" ht="12.75">
      <c r="B24">
        <v>6</v>
      </c>
      <c r="C24" t="s">
        <v>169</v>
      </c>
      <c r="D24" s="53">
        <f t="shared" si="0"/>
        <v>2.4285714285714284</v>
      </c>
    </row>
    <row r="25" spans="2:4" ht="12.75">
      <c r="B25">
        <v>7</v>
      </c>
      <c r="C25" t="s">
        <v>45</v>
      </c>
      <c r="D25" s="53">
        <f t="shared" si="0"/>
        <v>1</v>
      </c>
    </row>
    <row r="26" spans="2:4" ht="12.75">
      <c r="B26" s="87">
        <v>8</v>
      </c>
      <c r="C26" s="87" t="s">
        <v>170</v>
      </c>
      <c r="D26" s="53"/>
    </row>
    <row r="29" ht="12.75">
      <c r="C29" t="s">
        <v>119</v>
      </c>
    </row>
    <row r="30" spans="2:4" ht="12.75">
      <c r="B30">
        <v>1</v>
      </c>
      <c r="C30" t="s">
        <v>58</v>
      </c>
      <c r="D30">
        <v>9</v>
      </c>
    </row>
    <row r="31" spans="2:4" ht="12.75">
      <c r="B31">
        <v>2</v>
      </c>
      <c r="C31" t="s">
        <v>146</v>
      </c>
      <c r="D31">
        <v>7</v>
      </c>
    </row>
    <row r="32" spans="2:4" ht="12.75">
      <c r="B32">
        <v>3</v>
      </c>
      <c r="C32" t="s">
        <v>6</v>
      </c>
      <c r="D32">
        <v>5</v>
      </c>
    </row>
    <row r="33" spans="2:4" ht="12.75">
      <c r="B33">
        <v>4</v>
      </c>
      <c r="C33" t="s">
        <v>130</v>
      </c>
      <c r="D33">
        <v>3</v>
      </c>
    </row>
    <row r="34" spans="2:4" ht="12.75">
      <c r="B34">
        <v>5</v>
      </c>
      <c r="C34" t="s">
        <v>60</v>
      </c>
      <c r="D34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</dc:creator>
  <cp:keywords/>
  <dc:description/>
  <cp:lastModifiedBy>Marcel</cp:lastModifiedBy>
  <cp:lastPrinted>2017-10-05T07:19:16Z</cp:lastPrinted>
  <dcterms:created xsi:type="dcterms:W3CDTF">2016-04-26T06:48:31Z</dcterms:created>
  <dcterms:modified xsi:type="dcterms:W3CDTF">2017-10-09T08:00:57Z</dcterms:modified>
  <cp:category/>
  <cp:version/>
  <cp:contentType/>
  <cp:contentStatus/>
</cp:coreProperties>
</file>